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2"/>
  </bookViews>
  <sheets>
    <sheet name="Титульный лист" sheetId="1" state="visible" r:id="rId2"/>
    <sheet name="Раздел 1 " sheetId="2" state="visible" r:id="rId3"/>
    <sheet name="Раздел 2 " sheetId="3" state="visible" r:id="rId4"/>
    <sheet name="Раздел 3 " sheetId="4" state="visible" r:id="rId5"/>
    <sheet name="Перераспределение " sheetId="5" state="hidden" r:id="rId6"/>
    <sheet name="Раздел 4 ПА" sheetId="6" state="hidden" r:id="rId7"/>
    <sheet name="Раздел 5" sheetId="7" state="visible" r:id="rId8"/>
  </sheets>
  <externalReferences>
    <externalReference r:id="rId1"/>
  </externalReferences>
  <definedNames>
    <definedName name="_xlnm.Print_Area" localSheetId="1">'Раздел 1 '!$A$3:$C$30</definedName>
    <definedName name="_xlnm.Print_Area" localSheetId="2">'Раздел 2 '!$A$3:$R$36</definedName>
    <definedName name="_xlnm.Print_Area" localSheetId="3">'Раздел 3 '!$B$1:$AA$302</definedName>
    <definedName name="_xlnm.Print_Area" localSheetId="4">'Перераспределение '!$A$1:$O$31</definedName>
    <definedName name="_xlnm.Print_Area" localSheetId="5">'Раздел 4 ПА'!$A$3:$G$16</definedName>
  </definedNames>
  <calcPr fullPrecision="0"/>
</workbook>
</file>

<file path=xl/sharedStrings.xml><?xml version="1.0" encoding="utf-8"?>
<sst xmlns="http://schemas.openxmlformats.org/spreadsheetml/2006/main" count="671" uniqueCount="671">
  <si>
    <t xml:space="preserve">Приложение № 9</t>
  </si>
  <si>
    <t xml:space="preserve">к Правилам разработки и применения</t>
  </si>
  <si>
    <t xml:space="preserve">графиков аварийного ограничения</t>
  </si>
  <si>
    <t xml:space="preserve">режима потребления электрической</t>
  </si>
  <si>
    <t xml:space="preserve">энергии (мощности) и использования</t>
  </si>
  <si>
    <t xml:space="preserve">противоаварийной автоматики</t>
  </si>
  <si>
    <t xml:space="preserve">(в ред. Приказа Минэнерго России</t>
  </si>
  <si>
    <t xml:space="preserve">от 18.10.2018 № 898)</t>
  </si>
  <si>
    <t xml:space="preserve">Сведения о настройке и объемах управляющих воздействий автоматики частотной разгрузки и иных видов противоаварийной автоматики по данным контрольных и внеочередных замеров                                                       18.12.2024 г.</t>
  </si>
  <si>
    <t xml:space="preserve">КОНФИДЕНЦИАЛЬНОСТЬ ГАРАНТИРУЕТСЯ ПОЛУЧАТЕЛЕМ ИНФОРМАЦИИ</t>
  </si>
  <si>
    <t xml:space="preserve">ВОЗМОЖНО ПРЕДСТАВЛЕНИЕ В ЭЛЕКТРОННОМ ВИДЕ</t>
  </si>
  <si>
    <t xml:space="preserve">Наименование организации, предоставляющей сведения:  Новгородский филиал ПАО "Россети Северо-Запад" "Новгородэнерго"</t>
  </si>
  <si>
    <t xml:space="preserve">Почтовый адрес: 173001 г. Великий Новгород, ул. Большая Санкт-Петербурская, д. 3</t>
  </si>
  <si>
    <t xml:space="preserve">Раздел 1</t>
  </si>
  <si>
    <t xml:space="preserve">РАБОТА КЗ 18.12.24 - для НРДУ - 03.02.25</t>
  </si>
  <si>
    <t xml:space="preserve">(Таблица 1.1)</t>
  </si>
  <si>
    <t xml:space="preserve">Раздел 1.  Суммарные объемы автоматической частотной разгрузки ( далее - АЧР)                    и частотного автоматического повторного включения (далее - ЧАПВ)                                                                                  Новгородского филиала ПАО "Россети Северо-Запад" </t>
  </si>
  <si>
    <t xml:space="preserve">КЗ 18.12.2024 г.  10-00</t>
  </si>
  <si>
    <t>Потребление</t>
  </si>
  <si>
    <t>МВт</t>
  </si>
  <si>
    <t xml:space="preserve">в том числе:</t>
  </si>
  <si>
    <t xml:space="preserve">потребление собственных нужд (далее - СН) тепловой электрической станции </t>
  </si>
  <si>
    <t>-</t>
  </si>
  <si>
    <t xml:space="preserve">Спецочередь АЧР (далее - САЧР)</t>
  </si>
  <si>
    <t xml:space="preserve">Процент  САЧР от потребления</t>
  </si>
  <si>
    <t>%</t>
  </si>
  <si>
    <t xml:space="preserve">АЧР-1 (включая САЧР)</t>
  </si>
  <si>
    <t xml:space="preserve">Процент АЧР-1 (включая САЧР) от потребления</t>
  </si>
  <si>
    <t xml:space="preserve">АЧР-2 несовмещенная</t>
  </si>
  <si>
    <t xml:space="preserve">Процент АЧР-2 несовмещенная от потребления</t>
  </si>
  <si>
    <t xml:space="preserve">Сумма АЧР (АЧР-1 (включая САЧР) + АЧР-2 несовмещенная)</t>
  </si>
  <si>
    <t xml:space="preserve">Процент  АЧР от потребления</t>
  </si>
  <si>
    <t xml:space="preserve">Процент АЧР в соответствии с заданием </t>
  </si>
  <si>
    <t xml:space="preserve">Выполнение задания </t>
  </si>
  <si>
    <t xml:space="preserve">АЧР-2 совмещенная</t>
  </si>
  <si>
    <t xml:space="preserve">Процент АЧР-2 совмещенная от АЧР-1(без учета САЧР)</t>
  </si>
  <si>
    <t xml:space="preserve">Дополнительная разгрузка (далее - ДАР)</t>
  </si>
  <si>
    <t xml:space="preserve">Процент ДАР от потребления</t>
  </si>
  <si>
    <t xml:space="preserve">Всего ЧАПВ</t>
  </si>
  <si>
    <t xml:space="preserve">Процент ЧАПВ от суммы АЧР</t>
  </si>
  <si>
    <t xml:space="preserve">Начальник службы</t>
  </si>
  <si>
    <t xml:space="preserve">электрических режимов</t>
  </si>
  <si>
    <t xml:space="preserve">А.В. Антонова</t>
  </si>
  <si>
    <t xml:space="preserve">Раздел 2</t>
  </si>
  <si>
    <t xml:space="preserve">(Таблица 2.1)</t>
  </si>
  <si>
    <t xml:space="preserve">Раздел 2. Совмещение АЧР-1 и АЧР-2</t>
  </si>
  <si>
    <t xml:space="preserve">по Новгородскому филиалу ПАО "Россети Северо-Запад" </t>
  </si>
  <si>
    <t xml:space="preserve">Уставки АЧР-1</t>
  </si>
  <si>
    <t xml:space="preserve">Уставки АЧР-2</t>
  </si>
  <si>
    <t xml:space="preserve">АЧР-2    МВт</t>
  </si>
  <si>
    <t xml:space="preserve">АЧР-1 МВт</t>
  </si>
  <si>
    <t xml:space="preserve">% совмещ. по уставке</t>
  </si>
  <si>
    <t xml:space="preserve">49 Гц</t>
  </si>
  <si>
    <t xml:space="preserve">48,9 Гц</t>
  </si>
  <si>
    <t xml:space="preserve">48,8 Гц</t>
  </si>
  <si>
    <t xml:space="preserve">48,7 Гц</t>
  </si>
  <si>
    <t>5-20с</t>
  </si>
  <si>
    <t>&gt;20-30с</t>
  </si>
  <si>
    <t>10-20с</t>
  </si>
  <si>
    <t>&gt;30-40с</t>
  </si>
  <si>
    <t>20-35с</t>
  </si>
  <si>
    <t>&gt;35-40с</t>
  </si>
  <si>
    <t>&gt;40-50с</t>
  </si>
  <si>
    <t xml:space="preserve">&gt;50-60 с</t>
  </si>
  <si>
    <t>40-50с</t>
  </si>
  <si>
    <t>&gt;50-60с</t>
  </si>
  <si>
    <t>&gt;60-70с</t>
  </si>
  <si>
    <t xml:space="preserve">1 оч</t>
  </si>
  <si>
    <t xml:space="preserve">48,6 Гц</t>
  </si>
  <si>
    <t xml:space="preserve">2 оч</t>
  </si>
  <si>
    <t xml:space="preserve">48,5 Гц</t>
  </si>
  <si>
    <t xml:space="preserve">48,4 Гц</t>
  </si>
  <si>
    <t xml:space="preserve">3 оч</t>
  </si>
  <si>
    <t xml:space="preserve">48,3 Гц</t>
  </si>
  <si>
    <t xml:space="preserve">48,2 Гц</t>
  </si>
  <si>
    <t xml:space="preserve">4 оч</t>
  </si>
  <si>
    <t xml:space="preserve">48,1 Гц</t>
  </si>
  <si>
    <t xml:space="preserve">48,0 Гц</t>
  </si>
  <si>
    <t xml:space="preserve">5 оч</t>
  </si>
  <si>
    <t xml:space="preserve">47,9 Гц</t>
  </si>
  <si>
    <t xml:space="preserve">47,8 Гц</t>
  </si>
  <si>
    <t xml:space="preserve">6 оч</t>
  </si>
  <si>
    <t xml:space="preserve">47,7 Гц</t>
  </si>
  <si>
    <t xml:space="preserve">47,6 Гц</t>
  </si>
  <si>
    <t xml:space="preserve">7 оч</t>
  </si>
  <si>
    <t xml:space="preserve">47,5 Гц</t>
  </si>
  <si>
    <t xml:space="preserve">47,4 Гц</t>
  </si>
  <si>
    <t xml:space="preserve">8 оч</t>
  </si>
  <si>
    <t xml:space="preserve">47,3 Гц</t>
  </si>
  <si>
    <t xml:space="preserve">47,2 Гц</t>
  </si>
  <si>
    <t xml:space="preserve">9 оч</t>
  </si>
  <si>
    <t xml:space="preserve">47,1 Гц</t>
  </si>
  <si>
    <t xml:space="preserve">47,0 Гц</t>
  </si>
  <si>
    <t xml:space="preserve">10 оч.</t>
  </si>
  <si>
    <t xml:space="preserve">46,9 Гц</t>
  </si>
  <si>
    <t xml:space="preserve">46,8 Гц</t>
  </si>
  <si>
    <t xml:space="preserve">11 оч</t>
  </si>
  <si>
    <t xml:space="preserve">46,7 Гц</t>
  </si>
  <si>
    <t xml:space="preserve">46,6 Гц</t>
  </si>
  <si>
    <t xml:space="preserve">46,5 Гц</t>
  </si>
  <si>
    <t xml:space="preserve">13 оч.</t>
  </si>
  <si>
    <t xml:space="preserve">Сумма АЧР-2 МВт</t>
  </si>
  <si>
    <t xml:space="preserve">% соотнош. очередей</t>
  </si>
  <si>
    <t xml:space="preserve">I ст. АЧР-2 совм.</t>
  </si>
  <si>
    <t xml:space="preserve">II ст. АЧР-2 совм.</t>
  </si>
  <si>
    <t xml:space="preserve">III  ст. АЧР-2 совм.</t>
  </si>
  <si>
    <t xml:space="preserve">I Yст. АЧР-2 совм.</t>
  </si>
  <si>
    <t xml:space="preserve">ПС НП МЭС</t>
  </si>
  <si>
    <t xml:space="preserve">Раздел 3</t>
  </si>
  <si>
    <t xml:space="preserve">ПС ПО БЭС</t>
  </si>
  <si>
    <t xml:space="preserve">РАБОТА ПРОГНОЗ  - СЭР диск С кор.- 24.05.24</t>
  </si>
  <si>
    <t xml:space="preserve">(Таблица 3)</t>
  </si>
  <si>
    <t xml:space="preserve">ПС ПО ИЭС</t>
  </si>
  <si>
    <t xml:space="preserve">ПС ПО ВЭС</t>
  </si>
  <si>
    <t xml:space="preserve">ПС ПОСЭС</t>
  </si>
  <si>
    <t xml:space="preserve">Раздел 3. Настройка АЧР </t>
  </si>
  <si>
    <t>Акрон</t>
  </si>
  <si>
    <t xml:space="preserve">Новгородского филиала ПАО «Россети Северо-Запад»</t>
  </si>
  <si>
    <t xml:space="preserve">АКТУАЛИЗИРОВАТЬ в СРЗА</t>
  </si>
  <si>
    <t xml:space="preserve">Итого подведено под АЧР</t>
  </si>
  <si>
    <t>Объект</t>
  </si>
  <si>
    <t>Присоединение</t>
  </si>
  <si>
    <t>АЧР-1</t>
  </si>
  <si>
    <t>АЧР-2</t>
  </si>
  <si>
    <t>ЧАПВ</t>
  </si>
  <si>
    <t xml:space="preserve">Объем,      МВт</t>
  </si>
  <si>
    <t>Примечание</t>
  </si>
  <si>
    <t xml:space="preserve">Проверка НРДУ</t>
  </si>
  <si>
    <t xml:space="preserve">№ очереди</t>
  </si>
  <si>
    <t>уставки</t>
  </si>
  <si>
    <t xml:space="preserve">по фидерам</t>
  </si>
  <si>
    <t xml:space="preserve">по времени</t>
  </si>
  <si>
    <t xml:space="preserve">по частоте</t>
  </si>
  <si>
    <t xml:space="preserve">по частоте возврата (+0,1)</t>
  </si>
  <si>
    <t xml:space="preserve">по частоте возврата                      (-0,1)</t>
  </si>
  <si>
    <t>сек.</t>
  </si>
  <si>
    <t>Гц</t>
  </si>
  <si>
    <t xml:space="preserve">ДЛЯ НРДУ</t>
  </si>
  <si>
    <t xml:space="preserve">ПС 110 кВ  Кулотино</t>
  </si>
  <si>
    <t xml:space="preserve">В-10 кВ  ф.:  3, 4</t>
  </si>
  <si>
    <t xml:space="preserve">ЧАПВ нет</t>
  </si>
  <si>
    <t>САЧР</t>
  </si>
  <si>
    <t xml:space="preserve">ЧАПВ 5ст</t>
  </si>
  <si>
    <t xml:space="preserve">ПС 110 кВ Энергомаш</t>
  </si>
  <si>
    <t xml:space="preserve">В-10 кВ 1В Т-1, 1В Т-2</t>
  </si>
  <si>
    <t xml:space="preserve">ПС 110 кВ Ручьи</t>
  </si>
  <si>
    <t xml:space="preserve">В-10 кВ  ф.:  6, 7; 10; 11; 12</t>
  </si>
  <si>
    <t xml:space="preserve">4 оч.V ст.</t>
  </si>
  <si>
    <t xml:space="preserve">Запрет  АВР СВ-10</t>
  </si>
  <si>
    <t xml:space="preserve">ПС 330 кВ Новгородская</t>
  </si>
  <si>
    <t xml:space="preserve">В-10 кВ  1сш  ф.: 1</t>
  </si>
  <si>
    <t xml:space="preserve">В-10 кВ  1сш  ф.: 2</t>
  </si>
  <si>
    <t xml:space="preserve">В-10 кВ  1сш  ф.: 15</t>
  </si>
  <si>
    <t xml:space="preserve">В-10 кВ  1сш  ф.: 21</t>
  </si>
  <si>
    <t xml:space="preserve">В-10 кВ  1сш  ф.: 14</t>
  </si>
  <si>
    <t xml:space="preserve">В-10 кВ  1сш  ф.: 18</t>
  </si>
  <si>
    <t xml:space="preserve">В-10 кВ  1сш  ф.: 6                                            </t>
  </si>
  <si>
    <t xml:space="preserve">В-10 кВ  2сш  ф.: 7</t>
  </si>
  <si>
    <t xml:space="preserve">3 оч.V ст.</t>
  </si>
  <si>
    <t xml:space="preserve">В-10 кВ  2сш  ф.: 9</t>
  </si>
  <si>
    <t xml:space="preserve">В-10 кВ  2сш  ф.: 10</t>
  </si>
  <si>
    <t xml:space="preserve">В-10 кВ  2сш  ф.: 13</t>
  </si>
  <si>
    <t xml:space="preserve">В-10 кВ  2сш  ф.: 12</t>
  </si>
  <si>
    <t xml:space="preserve">В-10 кВ  2сш  ф.: 4</t>
  </si>
  <si>
    <t xml:space="preserve">В-10 кВ  2сш  ф.: 8</t>
  </si>
  <si>
    <t xml:space="preserve">В-10 кВ  1 сш  ф.:3                                                        </t>
  </si>
  <si>
    <t xml:space="preserve">В-10 кВ  1 сш  ф.:5                                                             </t>
  </si>
  <si>
    <t xml:space="preserve">В-10 кВ  1 сш  ф.:19                                                            </t>
  </si>
  <si>
    <t xml:space="preserve">В-10 кВ  2 сш  ф.: 11                                                             </t>
  </si>
  <si>
    <t xml:space="preserve">В-10 кВ  2 сш  ф.: 22                                                             </t>
  </si>
  <si>
    <t xml:space="preserve">Вся ПС по вводам 35 и 10 кВ</t>
  </si>
  <si>
    <t xml:space="preserve">В-10 кВ  2 сш  ф.: 23                                                             </t>
  </si>
  <si>
    <t xml:space="preserve">В-10 кВ  2 сш  ф.: 20                                                                </t>
  </si>
  <si>
    <t xml:space="preserve">ПС 110 кВ Холм</t>
  </si>
  <si>
    <t xml:space="preserve">В-10, 35 кВ  Т-1, Т-2</t>
  </si>
  <si>
    <t>спец.оч.</t>
  </si>
  <si>
    <t xml:space="preserve">2 оч.V ст.</t>
  </si>
  <si>
    <r>
      <t xml:space="preserve">Формула: =Нагрузка ПС Холм 35 кВ</t>
    </r>
    <r>
      <rPr>
        <sz val="12"/>
        <rFont val="Times New Roman"/>
      </rPr>
      <t xml:space="preserve">  без учета нагрузки минус  (ПС Поддорье</t>
    </r>
    <r>
      <rPr>
        <sz val="12"/>
        <rFont val="Times New Roman"/>
      </rPr>
      <t xml:space="preserve">т, ПС Селеево</t>
    </r>
    <r>
      <rPr>
        <sz val="12"/>
        <rFont val="Times New Roman"/>
      </rPr>
      <t xml:space="preserve">, ПСБелебелка</t>
    </r>
    <r>
      <rPr>
        <sz val="12"/>
        <rFont val="Times New Roman"/>
      </rPr>
      <t>)</t>
    </r>
    <r>
      <rPr>
        <sz val="12"/>
        <rFont val="Times New Roman"/>
      </rPr>
      <t xml:space="preserve">, т.к. запитается от ПС Русса по л. Старорусская-1  после работы АВР-35кВ л.Теремовская-2 на ПС Теремово при откл. АЧР на ПС Холм в спец.оч.)</t>
    </r>
  </si>
  <si>
    <t xml:space="preserve">ПС 110 кВ Марево</t>
  </si>
  <si>
    <t xml:space="preserve">ПС 330 кВ Окуловская</t>
  </si>
  <si>
    <t xml:space="preserve">В-10 кВ  1сш  ф.: 5                   </t>
  </si>
  <si>
    <t xml:space="preserve">В-10 кВ  1сш  ф.: 14                 </t>
  </si>
  <si>
    <t xml:space="preserve">В-10 кВ  1сш  ф.: 29                          </t>
  </si>
  <si>
    <t xml:space="preserve">Вся ПС по вводам 10 кВ</t>
  </si>
  <si>
    <t xml:space="preserve">В-10 кВ  1сш  ф.: 38                          </t>
  </si>
  <si>
    <t xml:space="preserve">В-10 кВ  2сш  ф.: 40</t>
  </si>
  <si>
    <t xml:space="preserve">ПС 110 кВ Дунаево</t>
  </si>
  <si>
    <t xml:space="preserve">В-10 кВ  Т-1, Т-2</t>
  </si>
  <si>
    <t xml:space="preserve">Выведено в резерв</t>
  </si>
  <si>
    <t xml:space="preserve">ПС 330 кВ Чудово</t>
  </si>
  <si>
    <t xml:space="preserve">В-10 кВ  2сш   ф.: 3</t>
  </si>
  <si>
    <t xml:space="preserve">1 оч.V ст.</t>
  </si>
  <si>
    <t xml:space="preserve">В-10 кВ  2сш   ф.: 5</t>
  </si>
  <si>
    <t xml:space="preserve">В-10 кВ  2сш  ф.: 11                                           </t>
  </si>
  <si>
    <t xml:space="preserve">В-10 кВ  1сш  ф.: 20</t>
  </si>
  <si>
    <t xml:space="preserve">В-10 кВ  1сш  ф.: 16,</t>
  </si>
  <si>
    <t xml:space="preserve">В-10 кВ  1сш  ф.: 22                         </t>
  </si>
  <si>
    <t xml:space="preserve">В-10 кВ  2сш  ф.: 13                           </t>
  </si>
  <si>
    <t xml:space="preserve">В-10 кВ  1сш  ф.: 24                           </t>
  </si>
  <si>
    <t xml:space="preserve">В-10 кВ  2сш  ф.: 15</t>
  </si>
  <si>
    <t xml:space="preserve">РП 10 кВ  Южное</t>
  </si>
  <si>
    <t xml:space="preserve">В-10 кВ  1сш  ф.: 3</t>
  </si>
  <si>
    <t xml:space="preserve">1 оч. I ст.</t>
  </si>
  <si>
    <t xml:space="preserve">16 оч. IV ст.</t>
  </si>
  <si>
    <t xml:space="preserve">В-10 кВ  1сш  ф.: 7</t>
  </si>
  <si>
    <t xml:space="preserve">Вся ПС по фидерам</t>
  </si>
  <si>
    <t xml:space="preserve">ПС 110 кВ Антоново</t>
  </si>
  <si>
    <t xml:space="preserve">В-6 кВ  1В Т-2  2с  ф.: 12</t>
  </si>
  <si>
    <t xml:space="preserve">15 оч. IV ст.</t>
  </si>
  <si>
    <t xml:space="preserve">АЧР-1 1ст</t>
  </si>
  <si>
    <t xml:space="preserve">В-6 кВ  1В Т-2  2с  ф.: 13</t>
  </si>
  <si>
    <t xml:space="preserve">В-6 кВ  1В Т-2  2с  ф.: 14</t>
  </si>
  <si>
    <t xml:space="preserve">В-6 кВ  1В Т-2  2с  ф.: 15</t>
  </si>
  <si>
    <t xml:space="preserve">В-6 кВ  1В Т-2  2с  ф.: 16</t>
  </si>
  <si>
    <t xml:space="preserve">В-6 кВ  1В Т-2  2с  ф.: 18</t>
  </si>
  <si>
    <t xml:space="preserve">В-6 кВ  1В Т-2  2с  ф.: 24</t>
  </si>
  <si>
    <t xml:space="preserve">В-6 кВ  1В Т-2  2с  ф.: 25</t>
  </si>
  <si>
    <t xml:space="preserve">В-6 кВ  1В Т-2  2с  ф.: 26</t>
  </si>
  <si>
    <t xml:space="preserve">В-6 кВ  2В Т-2  4с  ф.: 17</t>
  </si>
  <si>
    <t xml:space="preserve">В-6 кВ  2В Т-2  4с  ф.: 19</t>
  </si>
  <si>
    <t xml:space="preserve">В-6 кВ  2В Т-2  4с ф.: 20</t>
  </si>
  <si>
    <t xml:space="preserve">2 оч. I ст.</t>
  </si>
  <si>
    <t xml:space="preserve">14 оч. IV ст.</t>
  </si>
  <si>
    <t xml:space="preserve">В-6 кВ  2В Т-2  4с  ф.: 22</t>
  </si>
  <si>
    <t xml:space="preserve">В-6 кВ  2В Т-2  4с  ф.: 23</t>
  </si>
  <si>
    <t xml:space="preserve">В-6 кВ  2В Т-2  4с  ф.: 28</t>
  </si>
  <si>
    <t xml:space="preserve">В-6 кВ  2В Т-2  4с  ф.: 29</t>
  </si>
  <si>
    <t xml:space="preserve">В-6 кВ  1В Т-1  1с  ф.: 1</t>
  </si>
  <si>
    <t xml:space="preserve">В-6 кВ  1В Т-1  1с  ф.: 2</t>
  </si>
  <si>
    <t xml:space="preserve">ПС 110 кВ Парфино</t>
  </si>
  <si>
    <t xml:space="preserve">В-10 кВ  Т-2  2сш  ф.: 1</t>
  </si>
  <si>
    <t xml:space="preserve">3 оч. I ст.</t>
  </si>
  <si>
    <t xml:space="preserve">13 оч. IV ст.</t>
  </si>
  <si>
    <t xml:space="preserve">В-10 кВ  Т-2  2 сш  ф.: 2</t>
  </si>
  <si>
    <t xml:space="preserve">В-10 кВ  Т-2  2 сш  ф.: 6</t>
  </si>
  <si>
    <t xml:space="preserve">В-10 кВ  Т-2  2 сш  ф.: 7</t>
  </si>
  <si>
    <t xml:space="preserve">В-10 кВ Т-1  1сш ф.: 3</t>
  </si>
  <si>
    <t xml:space="preserve">В-10 кВ Т-1  1сш ф.: 4</t>
  </si>
  <si>
    <t xml:space="preserve">В-10 кВ Т-1  1сш ф.: 5</t>
  </si>
  <si>
    <t xml:space="preserve">В-10 кВ Т-1  1сш ф.: 8</t>
  </si>
  <si>
    <t xml:space="preserve">В-6 кВ  2В Т-1  3с  ф.: 7</t>
  </si>
  <si>
    <t xml:space="preserve">12 оч. IV ст.</t>
  </si>
  <si>
    <t xml:space="preserve">В-6 кВ  2В Т-1  3с  ф.: 8</t>
  </si>
  <si>
    <t xml:space="preserve">В-6 кВ  2В Т-1  3с  ф.: 9</t>
  </si>
  <si>
    <t xml:space="preserve">Вся ПС по фидерам и отходящ.ВЛ 35 кВ</t>
  </si>
  <si>
    <t xml:space="preserve">В-6 кВ  2В Т-1  3с  ф.: 30</t>
  </si>
  <si>
    <t xml:space="preserve">В-6 кВ  1В Т-1  1с  ф.: 4</t>
  </si>
  <si>
    <t xml:space="preserve">ПС 110 кВ Любытино</t>
  </si>
  <si>
    <t xml:space="preserve">В-10 кВ  Т-1  ф.: 1, 2, 3, 4 ,7 ,8 В-10 кВ   Т-2 ф.: 5, 6,  9, 10 ,11, 12                                                                        В-35 кВ  л. Лб-2</t>
  </si>
  <si>
    <t xml:space="preserve">4 оч. I ст.</t>
  </si>
  <si>
    <t xml:space="preserve">НХК АКРОН</t>
  </si>
  <si>
    <t xml:space="preserve">От ТГК-2  </t>
  </si>
  <si>
    <t xml:space="preserve">В-6 кВ  2В Т-1  3с  ф.: 3</t>
  </si>
  <si>
    <t xml:space="preserve">11 оч. IV ст</t>
  </si>
  <si>
    <t xml:space="preserve">В-6 кВ  2В Т-1  3с  ф.: 5</t>
  </si>
  <si>
    <t xml:space="preserve">В-6 кВ  2В Т-1  3с  ф.: 10</t>
  </si>
  <si>
    <t xml:space="preserve">Вся ПС по вводам 35 кВ</t>
  </si>
  <si>
    <t xml:space="preserve">В-6 кВ  2В Т-1  3с  ф.: 21</t>
  </si>
  <si>
    <t xml:space="preserve">В-6 кВ  2В Т-1  3с  ф.: 31</t>
  </si>
  <si>
    <t xml:space="preserve">11 оч. IV ст.</t>
  </si>
  <si>
    <t xml:space="preserve">ПС 110 кВ Новоселицы</t>
  </si>
  <si>
    <t xml:space="preserve">  В-10 кВ Т-1 :   ф.: 6, 7, 8, 9, 10 </t>
  </si>
  <si>
    <t xml:space="preserve">5 оч. II ст</t>
  </si>
  <si>
    <t xml:space="preserve">10 оч. IV ст.</t>
  </si>
  <si>
    <t xml:space="preserve">АЧР-1 2ст</t>
  </si>
  <si>
    <t xml:space="preserve">ПС 110 кВ  Крестцы</t>
  </si>
  <si>
    <t xml:space="preserve">В-35 кВ Т-1, Т-2</t>
  </si>
  <si>
    <t xml:space="preserve"> В-35 кВ  Т-1:   л.Нвс-1, л.Нв-2</t>
  </si>
  <si>
    <t xml:space="preserve">9 оч. IV ст.</t>
  </si>
  <si>
    <t xml:space="preserve">ПС 110 кВ Западная</t>
  </si>
  <si>
    <t xml:space="preserve">В-10 кВ  Т-2   ф: 9, 10, 11, 12, 31, 32, 33</t>
  </si>
  <si>
    <t xml:space="preserve">8 оч. IV ст.</t>
  </si>
  <si>
    <t xml:space="preserve">ВЛ 110 кВ</t>
  </si>
  <si>
    <t xml:space="preserve">ПС 110 кВ Савино</t>
  </si>
  <si>
    <t xml:space="preserve">В-10 кВ  ф.: 1, 2, 3, 4, 5, 6, 7</t>
  </si>
  <si>
    <t xml:space="preserve">От ТГК-2; от ПС 100</t>
  </si>
  <si>
    <t xml:space="preserve">ПС 110 кВ Восточная</t>
  </si>
  <si>
    <t xml:space="preserve">В-110  л.Ан-1, 2</t>
  </si>
  <si>
    <t xml:space="preserve">ПС 110 кВ Районная</t>
  </si>
  <si>
    <t xml:space="preserve">В-110  л.И-5</t>
  </si>
  <si>
    <t xml:space="preserve">ПС 110 кВ Крестцы</t>
  </si>
  <si>
    <t xml:space="preserve">В-110  л.Кр-3</t>
  </si>
  <si>
    <t xml:space="preserve">ПС 110 кВ Шимск</t>
  </si>
  <si>
    <t xml:space="preserve">В-110  л.Шм-3</t>
  </si>
  <si>
    <t xml:space="preserve">АЧР-1 3ст</t>
  </si>
  <si>
    <t xml:space="preserve">ПС 330 кВ Юго-Западная</t>
  </si>
  <si>
    <t xml:space="preserve">В-10 кВ  Т-1  1 сш  ф.: 1</t>
  </si>
  <si>
    <t xml:space="preserve">В-10 кВ  Т-1  1 сш  ф.: 2</t>
  </si>
  <si>
    <t xml:space="preserve">В-10 кВ  Т-1  1 сш  ф.: 3</t>
  </si>
  <si>
    <t xml:space="preserve">В-10 кВ  Т-2  2 сш  ф.: 5</t>
  </si>
  <si>
    <t xml:space="preserve">В-6 кВ  Т-2  2 сш  ф.: 4</t>
  </si>
  <si>
    <t xml:space="preserve">6 оч. II ст.</t>
  </si>
  <si>
    <t xml:space="preserve">7 оч. IV ст.</t>
  </si>
  <si>
    <t xml:space="preserve">В-6 кВ  Т-2  2 сш  ф.: 6</t>
  </si>
  <si>
    <t xml:space="preserve">В-6 кВ  Т-2  2 сш  ф.: 3</t>
  </si>
  <si>
    <t xml:space="preserve">В-6 кВ  Т-1  1 сш  ф.: 5</t>
  </si>
  <si>
    <t xml:space="preserve">Отходящие ВЛ 35 кВ</t>
  </si>
  <si>
    <t xml:space="preserve">В-6 кВ  Т-1  1 сш  ф.: 7</t>
  </si>
  <si>
    <t xml:space="preserve">Вся ПС по фидерам 10 кВ</t>
  </si>
  <si>
    <t xml:space="preserve">ПС 110 кВ Сольцы</t>
  </si>
  <si>
    <t xml:space="preserve">  В-35 кВ  л.Сол-1                                          </t>
  </si>
  <si>
    <t xml:space="preserve">6оч. IV ст.</t>
  </si>
  <si>
    <t xml:space="preserve"> В-35 кВ  Т-2:   л.Рш-1</t>
  </si>
  <si>
    <t xml:space="preserve">Формула: =с учетом ф.6 ПС Новоселицы,  т.к. запитается от ПС Рышево после работы АВР-35кВ)</t>
  </si>
  <si>
    <t xml:space="preserve">ПС 110 кВ ДСП</t>
  </si>
  <si>
    <t xml:space="preserve">В-10 кВ  Т-2  ф. 25</t>
  </si>
  <si>
    <t xml:space="preserve">5 оч. IV ст.</t>
  </si>
  <si>
    <t xml:space="preserve">В-10 кВ  Т-2  ф.: 26</t>
  </si>
  <si>
    <t xml:space="preserve">В-10 кВ  Т-2  ф.: 27</t>
  </si>
  <si>
    <t xml:space="preserve">Вся ПС по фидерам </t>
  </si>
  <si>
    <t xml:space="preserve">В-10 кВ  Т-2  ф.: 28</t>
  </si>
  <si>
    <t xml:space="preserve">ПС 110 кВ Шелонь</t>
  </si>
  <si>
    <t xml:space="preserve">В-10 кВ   ф.: 1, 2, 3</t>
  </si>
  <si>
    <t xml:space="preserve">ПС 110 кВ Светлицы</t>
  </si>
  <si>
    <t xml:space="preserve">В-10 кВ   ф.: 1, 2, 3, 4, 6</t>
  </si>
  <si>
    <t xml:space="preserve">ПС 110 кВ Парахино</t>
  </si>
  <si>
    <t xml:space="preserve">В-6 кВ ф.: 10, 11, 12</t>
  </si>
  <si>
    <t xml:space="preserve">ПС 110 кВ Батецкая</t>
  </si>
  <si>
    <t xml:space="preserve">В-10 кВ   ф.: 1, 2, 3, 4, 5, 6, 7                                            В-35 кВ  л.Прд-1</t>
  </si>
  <si>
    <t xml:space="preserve">ВЛ-110 кВ</t>
  </si>
  <si>
    <t xml:space="preserve">ПС 110 кВ Южная</t>
  </si>
  <si>
    <t xml:space="preserve">1В Т-2  В-10 кВ   ф.: 14</t>
  </si>
  <si>
    <t xml:space="preserve">1В Т-2  В-10 кВ   ф.: 15</t>
  </si>
  <si>
    <t xml:space="preserve">В-110  л.Ю-З-2</t>
  </si>
  <si>
    <t xml:space="preserve">ПС 110 кВ Демянск</t>
  </si>
  <si>
    <t xml:space="preserve">В-10, 35 кВ  Т-1, 2</t>
  </si>
  <si>
    <t xml:space="preserve">4 оч. IV ст.</t>
  </si>
  <si>
    <t xml:space="preserve">АЧР-1 4ст</t>
  </si>
  <si>
    <t xml:space="preserve">Формула: =Нагрузка ПС Демянск минус ПС Поля, ПС Красная, ПС Полново Т-1,  т.к. запитается от ПС Елисеево от л. Красная-1после работы АВР-35кВ</t>
  </si>
  <si>
    <t xml:space="preserve">ПС 110 кВ Русса</t>
  </si>
  <si>
    <t xml:space="preserve">В-10 кВ  Т-2 </t>
  </si>
  <si>
    <t xml:space="preserve"> 7 оч. II ст.</t>
  </si>
  <si>
    <t xml:space="preserve">3 оч. IV ст.</t>
  </si>
  <si>
    <t xml:space="preserve">В-35 кВ  Т-1, 2 </t>
  </si>
  <si>
    <t xml:space="preserve">2 оч. IV ст.</t>
  </si>
  <si>
    <r>
      <t xml:space="preserve">Формула: =Нагрузка ПС Русса 35 кВ с учетом- плюс нагрузка  (ПС Поддорье, ПС Селеево, ПСБелебелка) т.к. запитается от ПС Русса по л. Старорусская-1 (Поддорская-1) после работы АВР-35кВ на ПС Теремово при откл. АЧР на ПС Холм в спец.оч.).</t>
    </r>
    <r>
      <rPr>
        <b/>
        <sz val="12"/>
        <rFont val="Times New Roman"/>
      </rPr>
      <t xml:space="preserve"> </t>
    </r>
    <r>
      <rPr>
        <sz val="12"/>
        <rFont val="Times New Roman"/>
      </rPr>
      <t xml:space="preserve">                                                                                                                                                                                                                              </t>
    </r>
    <r>
      <rPr>
        <u val="single"/>
        <sz val="12"/>
        <rFont val="Times New Roman"/>
      </rPr>
      <t/>
    </r>
  </si>
  <si>
    <t xml:space="preserve">В-10 кВ  ф.: 6</t>
  </si>
  <si>
    <t xml:space="preserve">В-10 кВ  Т-1 </t>
  </si>
  <si>
    <t xml:space="preserve">1 оч. IV ст.</t>
  </si>
  <si>
    <t xml:space="preserve">ЧАПВ 4ст</t>
  </si>
  <si>
    <t xml:space="preserve">От ТГК-2</t>
  </si>
  <si>
    <t xml:space="preserve">В-10 кВ  ф.: 7</t>
  </si>
  <si>
    <t xml:space="preserve">1В Т-1  В-10 кВ   ф.: 7</t>
  </si>
  <si>
    <t xml:space="preserve">17 оч. III ст.</t>
  </si>
  <si>
    <t xml:space="preserve">АЧР-1 5ст</t>
  </si>
  <si>
    <t xml:space="preserve">В-10 кВ  ф.: 30</t>
  </si>
  <si>
    <t xml:space="preserve">2В Т-1  В-10 кВ   ф.: 23</t>
  </si>
  <si>
    <t xml:space="preserve">2В Т-1  В-10 кВ   ф.: 24</t>
  </si>
  <si>
    <t xml:space="preserve">В-10 кВ  ф.: 32</t>
  </si>
  <si>
    <t xml:space="preserve">1В Т-2  В-10 кВ   ф.: 12</t>
  </si>
  <si>
    <t xml:space="preserve">1В Т-2  В-10 кВ   ф.: 13</t>
  </si>
  <si>
    <t xml:space="preserve">2В Т-2  В-10 кВ   ф.: 30</t>
  </si>
  <si>
    <t xml:space="preserve">ПС 110 кВ Керамзит</t>
  </si>
  <si>
    <t xml:space="preserve">В-10 кВ  ф.: 1                         </t>
  </si>
  <si>
    <t xml:space="preserve">В-10 кВ  ф.: 2</t>
  </si>
  <si>
    <t xml:space="preserve">В-10 кВ  ф.: 3           </t>
  </si>
  <si>
    <t xml:space="preserve">В-10 кВ  ф.: 4                                            </t>
  </si>
  <si>
    <t xml:space="preserve">В-10 кВ  ф.: 5                                         </t>
  </si>
  <si>
    <t xml:space="preserve">В-10 кВ  ф.: 6                                          </t>
  </si>
  <si>
    <t xml:space="preserve">В-10 кВ  ф.: 7                                          </t>
  </si>
  <si>
    <t xml:space="preserve">В-10 кВ  ф.: 8                                       </t>
  </si>
  <si>
    <t xml:space="preserve">В-10 кВ  ф.: 9                                         </t>
  </si>
  <si>
    <t xml:space="preserve">В-10 кВ  ф.: 11                                           </t>
  </si>
  <si>
    <t xml:space="preserve">ПС 110 кВ Ракомо</t>
  </si>
  <si>
    <t xml:space="preserve">В-10 кВ   ф. : 1, 2, 3, 4, 5, 6                                 </t>
  </si>
  <si>
    <t xml:space="preserve">8 оч. II ст.</t>
  </si>
  <si>
    <t xml:space="preserve">16 оч. III ст.</t>
  </si>
  <si>
    <t xml:space="preserve">ПС 110 кВ Борки</t>
  </si>
  <si>
    <t xml:space="preserve">В-10 кВ  ф.: 1, 2, 3, 4, 5, 6                                    </t>
  </si>
  <si>
    <t xml:space="preserve">В-110  л.Юж-2</t>
  </si>
  <si>
    <t xml:space="preserve">В-110   л.Юж-1</t>
  </si>
  <si>
    <t xml:space="preserve">В-110  л.Нв-1</t>
  </si>
  <si>
    <t xml:space="preserve">В-110  л.Нв-2</t>
  </si>
  <si>
    <t xml:space="preserve">ПС 110 кВ Вороново</t>
  </si>
  <si>
    <t xml:space="preserve">В-10 кВ  ф.: 1, 3, 4, 5, 7, 17</t>
  </si>
  <si>
    <t xml:space="preserve">15 оч. III ст.</t>
  </si>
  <si>
    <t xml:space="preserve">ПС 110 кВ Коростынь</t>
  </si>
  <si>
    <t xml:space="preserve">В-10 кВ  ф.: 1, 2, 3 ,4, 5, 6 , 7, 8</t>
  </si>
  <si>
    <t xml:space="preserve">ПС 110 кВ Солобско</t>
  </si>
  <si>
    <t xml:space="preserve">В-10 кВ  ф.: 1, 2, 3, 4, 5, 6</t>
  </si>
  <si>
    <t xml:space="preserve">ПС 110 кВ Насосная</t>
  </si>
  <si>
    <t xml:space="preserve">В-6 кВ    ф.: 20, 21, 22</t>
  </si>
  <si>
    <t xml:space="preserve">14 оч. III ст.</t>
  </si>
  <si>
    <t xml:space="preserve">Искл.ф.19,питающий Акрон</t>
  </si>
  <si>
    <t xml:space="preserve">ввода 6 кВ</t>
  </si>
  <si>
    <t xml:space="preserve">ПС 110 кВ Лесная</t>
  </si>
  <si>
    <t xml:space="preserve">В-10 кВ   ф. : 1, 2, 3, 4, 5, 6, 7, 8, 9</t>
  </si>
  <si>
    <t xml:space="preserve">От ТГК-2, ПС-100 </t>
  </si>
  <si>
    <t xml:space="preserve">ПС 110 кВ Базовая</t>
  </si>
  <si>
    <t xml:space="preserve">1В, 2В 6 кВ Т2 </t>
  </si>
  <si>
    <t xml:space="preserve">13 оч. III ст.</t>
  </si>
  <si>
    <t xml:space="preserve">Запрет АВР СВ-7,        СВ-8</t>
  </si>
  <si>
    <t xml:space="preserve">АЧР-1 6ст</t>
  </si>
  <si>
    <t xml:space="preserve">1В 6 кВ  Т1 </t>
  </si>
  <si>
    <t xml:space="preserve">12 оч. III ст.</t>
  </si>
  <si>
    <t xml:space="preserve">Запрет АВР  СВ-5</t>
  </si>
  <si>
    <t xml:space="preserve">1В 6 кВ  Т3 </t>
  </si>
  <si>
    <t xml:space="preserve">11 оч. III ст.</t>
  </si>
  <si>
    <t xml:space="preserve">2В 3В 6 кВ  Т3 </t>
  </si>
  <si>
    <t xml:space="preserve">9 оч. III ст.</t>
  </si>
  <si>
    <t xml:space="preserve">10 оч. III ст.</t>
  </si>
  <si>
    <t xml:space="preserve">Запрет АВР СВ-6,                   СВ-7</t>
  </si>
  <si>
    <t xml:space="preserve">4В 6 кВ  Т3 </t>
  </si>
  <si>
    <t xml:space="preserve">Запрет АВР  СВ-8</t>
  </si>
  <si>
    <t xml:space="preserve">От ТГК-2; ПС-100; ПС-315  </t>
  </si>
  <si>
    <t xml:space="preserve">АЧР-1 7ст</t>
  </si>
  <si>
    <t xml:space="preserve">ввода 10 кВ</t>
  </si>
  <si>
    <t xml:space="preserve">В-10 кВ  ф.: 1, 2, 5, 6, 7, 8</t>
  </si>
  <si>
    <t xml:space="preserve">Вся ПС по фидерам 10кВ</t>
  </si>
  <si>
    <t xml:space="preserve">ПС 110 кВ Песь</t>
  </si>
  <si>
    <t xml:space="preserve">В-10 кВ Т-2 </t>
  </si>
  <si>
    <t xml:space="preserve">Запрет АВР СВ 10 кВ</t>
  </si>
  <si>
    <t xml:space="preserve">ПС 110 кВ Вишерская</t>
  </si>
  <si>
    <t xml:space="preserve">В-10 кВ Т-1  ф.: 2</t>
  </si>
  <si>
    <t xml:space="preserve">В-10 кВ Т-1  ф.: 3</t>
  </si>
  <si>
    <t xml:space="preserve">В-10 кВ Т-1  ф.: 8</t>
  </si>
  <si>
    <t xml:space="preserve">В-10 кВ Т-1  ф.: 10</t>
  </si>
  <si>
    <t xml:space="preserve">В-10 кВ Т-1  ф.: 18</t>
  </si>
  <si>
    <t xml:space="preserve">В-10 кВ Т-1  ф.: 19</t>
  </si>
  <si>
    <t xml:space="preserve">В-10 кВ Т-1  ф.: 21                  </t>
  </si>
  <si>
    <t xml:space="preserve">В-10 кВ  Т-2  ф.: 1</t>
  </si>
  <si>
    <t xml:space="preserve">8 оч. III ст.</t>
  </si>
  <si>
    <t xml:space="preserve">В-10 кВ Т-2  ф.: 6</t>
  </si>
  <si>
    <t xml:space="preserve">В-10 кВ Т-2  ф.: 9</t>
  </si>
  <si>
    <t xml:space="preserve">В-10 кВ Т-2  ф.: 15</t>
  </si>
  <si>
    <t xml:space="preserve">В-10 кВ Т-2  ф.: 17</t>
  </si>
  <si>
    <t xml:space="preserve">Вся ПС по вводам  10 кВ</t>
  </si>
  <si>
    <t xml:space="preserve">В-10 кВ Т-2  ф.: 20</t>
  </si>
  <si>
    <t xml:space="preserve">В-10 кВ Т-2  ф.: 23</t>
  </si>
  <si>
    <t xml:space="preserve">В-10 кВ  Т-1</t>
  </si>
  <si>
    <t xml:space="preserve">7 оч. III ст.</t>
  </si>
  <si>
    <t xml:space="preserve">Запрет АВР Т-2  10кВ  </t>
  </si>
  <si>
    <t xml:space="preserve">В-10  кВ Т-2</t>
  </si>
  <si>
    <t xml:space="preserve">Запрет АВР Т-1  10кВ  </t>
  </si>
  <si>
    <t xml:space="preserve">ПС 110 кВ Медниково</t>
  </si>
  <si>
    <t xml:space="preserve">В-10 кВ  Т-1 ф.: 1,  5 ,7, 8, 9, </t>
  </si>
  <si>
    <t xml:space="preserve">6 оч. III ст.</t>
  </si>
  <si>
    <t xml:space="preserve">АЧР-1 8ст</t>
  </si>
  <si>
    <t xml:space="preserve">отходящие линии 35 кВ</t>
  </si>
  <si>
    <t xml:space="preserve">В-10 кВ  Т-2 ф.: 4,  10, 11, 12, 14</t>
  </si>
  <si>
    <t xml:space="preserve">ввода 35 кВ и 6 кВ</t>
  </si>
  <si>
    <t xml:space="preserve">В-10 кВ   Т-2  ф.: 10, 11, 12, 13, 14, 15, 16, 17                                                                                                </t>
  </si>
  <si>
    <t xml:space="preserve">5 оч. III ст.</t>
  </si>
  <si>
    <t xml:space="preserve">ПС 110 кВ Сельская</t>
  </si>
  <si>
    <t xml:space="preserve">В-35 кВ  л.Ал-1, л.Мст-4,   л.Мст-3, л.Тр-1, л.Тр-2</t>
  </si>
  <si>
    <t xml:space="preserve">ПС 110 кВ Огнеупоры</t>
  </si>
  <si>
    <t xml:space="preserve">В-6 Ввод-1 Т-1</t>
  </si>
  <si>
    <t xml:space="preserve">без  учета мощности от фидеров связи на 10-00:</t>
  </si>
  <si>
    <t xml:space="preserve">Ввода 35 кВ</t>
  </si>
  <si>
    <t xml:space="preserve">В-6  Ввод-2  Т-2 </t>
  </si>
  <si>
    <t xml:space="preserve">В-35  Т-1, Т-2</t>
  </si>
  <si>
    <t xml:space="preserve">В- 35 кВ Т-1, Т-2</t>
  </si>
  <si>
    <t xml:space="preserve">ПС 110 кВ Валдай</t>
  </si>
  <si>
    <t xml:space="preserve"> В-35 кВ Т-2:   л.Зл-1,                             л.Дв-1</t>
  </si>
  <si>
    <t xml:space="preserve">4 оч. III ст.</t>
  </si>
  <si>
    <t xml:space="preserve">АЧР-1 9ст</t>
  </si>
  <si>
    <t xml:space="preserve">В-35 кВ Т-1:  л.Зл-2</t>
  </si>
  <si>
    <t xml:space="preserve">Формула: =нагрузка л.Зл-2 - Т-2 ПС Д.О.Валдай</t>
  </si>
  <si>
    <t xml:space="preserve">ПС 110 кВ Неболчи</t>
  </si>
  <si>
    <t xml:space="preserve">В-10 кВ Т-2</t>
  </si>
  <si>
    <t xml:space="preserve">Запрет АВР СВ-10</t>
  </si>
  <si>
    <t xml:space="preserve">ПС 330 кВ Старорусская</t>
  </si>
  <si>
    <t xml:space="preserve">В-110  л.Зл-1 </t>
  </si>
  <si>
    <t xml:space="preserve">3 оч. III ст.</t>
  </si>
  <si>
    <r>
      <t xml:space="preserve"> ФОРМУЛА:  </t>
    </r>
    <r>
      <rPr>
        <u val="single"/>
        <sz val="12"/>
        <rFont val="Times New Roman"/>
      </rPr>
      <t xml:space="preserve">Переток по транзиту</t>
    </r>
    <r>
      <rPr>
        <b/>
        <u val="single"/>
        <sz val="12"/>
        <rFont val="Times New Roman"/>
      </rPr>
      <t xml:space="preserve"> (Р л.Зл-1 + Р л. Пдб-1) = 0 + 0 =  0,0 - 0,3 нагрузка Подберезье Псковэнерго всегда постоянна</t>
    </r>
    <r>
      <rPr>
        <b/>
        <sz val="12"/>
        <rFont val="Times New Roman"/>
      </rPr>
      <t xml:space="preserve"> </t>
    </r>
    <r>
      <rPr>
        <sz val="12"/>
        <rFont val="Times New Roman"/>
      </rPr>
      <t xml:space="preserve">=нагрузке всех ПС транзита) минус нагрузки ПС ранее отключенные в АЧР в очередях с 1 по 8, т.е минус нагрузка  ПС Холм, Марево, Дунаево в спец.очереди минус нагрузка ПС Демянск в 4 очереди.    </t>
    </r>
  </si>
  <si>
    <t xml:space="preserve">В-110  л.Пф-1 </t>
  </si>
  <si>
    <t xml:space="preserve">2 оч. III ст.</t>
  </si>
  <si>
    <t xml:space="preserve">Запрет АВР В  л.Пф-1</t>
  </si>
  <si>
    <t xml:space="preserve">   Объем отключаемой нагрузки ПС Валдай (л. Лч-2) + ПС Старорусская (л.Пф-1) = нагр-ка ПС Любница,  Лычково, Пола.</t>
  </si>
  <si>
    <t xml:space="preserve"> по фидерам 10 кВ</t>
  </si>
  <si>
    <t xml:space="preserve">В-110  л.Лч-2</t>
  </si>
  <si>
    <t xml:space="preserve">В-110   л.Шм-1, 2</t>
  </si>
  <si>
    <t xml:space="preserve">ввод 10 кВ</t>
  </si>
  <si>
    <r>
      <t xml:space="preserve"> В-10 кВ Т-2  ф.: 3, 4, 8, 15, 16, 18, 19, 20, 21, 22  </t>
    </r>
    <r>
      <rPr>
        <b/>
        <sz val="12"/>
        <color indexed="2"/>
        <rFont val="Times New Roman"/>
      </rPr>
      <t/>
    </r>
  </si>
  <si>
    <t xml:space="preserve">1 оч. III ст.</t>
  </si>
  <si>
    <t xml:space="preserve">ЧАПВ 3ст</t>
  </si>
  <si>
    <t xml:space="preserve">В-10 кВ  Т-2   ф.:  1, 2, 3, 4, 5                                                  </t>
  </si>
  <si>
    <t xml:space="preserve">14 оч. II ст.</t>
  </si>
  <si>
    <t xml:space="preserve">АЧР-1 10ст</t>
  </si>
  <si>
    <t xml:space="preserve">В-10 кВ   Т-2  2с                                   ф.: 5, 6, 7, 9, 12, 13, 14                       </t>
  </si>
  <si>
    <t xml:space="preserve">13 оч.  IV  ст.</t>
  </si>
  <si>
    <t xml:space="preserve">13 оч. II ст.</t>
  </si>
  <si>
    <t xml:space="preserve">по вводам ? по фидерам</t>
  </si>
  <si>
    <t xml:space="preserve">В-110  л.Вд-2</t>
  </si>
  <si>
    <t xml:space="preserve">12 оч. II ст.</t>
  </si>
  <si>
    <t xml:space="preserve">объем л.Вд-2 равен нагрузке ПС Бояры (Т-1) + ПСЕлисеево (Т-1+Т-2) </t>
  </si>
  <si>
    <t xml:space="preserve">Вся ПС</t>
  </si>
  <si>
    <t xml:space="preserve">В-10 кВ   Т-1  1с                                                  ф.: 1, 2, 3, 4, 8,10, 11                    </t>
  </si>
  <si>
    <t xml:space="preserve">13оч.  IV  ст.</t>
  </si>
  <si>
    <t xml:space="preserve">11 оч. II ст.</t>
  </si>
  <si>
    <t xml:space="preserve">2В, 3В  6 кВ  Т-3  ф.: 26, 28, 30, 32, 34, 40, 42, 44, 46, 48, 52</t>
  </si>
  <si>
    <t>НПС-7</t>
  </si>
  <si>
    <t xml:space="preserve">ВВ-10 кВ  яч.: 4, 6, 24, 26</t>
  </si>
  <si>
    <t xml:space="preserve">ПС 110 кВ Прогресс</t>
  </si>
  <si>
    <t xml:space="preserve">В-10  кВ  1 сш  ф.: 3, 4, 5, 7, 9, 11, 15, 17, 19, 21, 23, 25</t>
  </si>
  <si>
    <t xml:space="preserve">10 оч. II ст.</t>
  </si>
  <si>
    <t xml:space="preserve">АЧР-1 11ст</t>
  </si>
  <si>
    <t xml:space="preserve">В-10  кВ  2 сш  ф.: 1, 2, 8, 10, 12, 13, 14, 16, 18, 22, 24</t>
  </si>
  <si>
    <t xml:space="preserve">9 оч. II ст.</t>
  </si>
  <si>
    <t xml:space="preserve">В-10 кВ Т-1</t>
  </si>
  <si>
    <t xml:space="preserve">1В  6кВ   Т2  ф.:  4, 5, 8, 13, 14, 15, 16</t>
  </si>
  <si>
    <t xml:space="preserve">В-10 кВ  Т-1  ф: 16, 1, 2, 3, 4, 5,  6, 14, 15</t>
  </si>
  <si>
    <t xml:space="preserve">7 оч. II ст.</t>
  </si>
  <si>
    <t xml:space="preserve">АЧР-1 12ст</t>
  </si>
  <si>
    <t xml:space="preserve">Вся ПС по фидерам 6 кВ</t>
  </si>
  <si>
    <t xml:space="preserve">1В, 2В 6 кВ  Т-1  ф.: 2, 6, 9, 10, 17, 19, 20, 54, 56, 58, 59, 62</t>
  </si>
  <si>
    <t xml:space="preserve">4В, 5В 6 кВ  Т-3  ф.: 23, 27, 29, 31, 33, 35, 41, 43, 45</t>
  </si>
  <si>
    <t xml:space="preserve">5 оч. II ст.</t>
  </si>
  <si>
    <t xml:space="preserve">ПС 110 кВ ЖБИ</t>
  </si>
  <si>
    <t xml:space="preserve">В-6 кВ Т-1  ф.: 1</t>
  </si>
  <si>
    <t xml:space="preserve">4 оч. II ст.</t>
  </si>
  <si>
    <t xml:space="preserve">АЧР-1 13ст</t>
  </si>
  <si>
    <t xml:space="preserve">В-6 кВ Т-1  ф.: 2</t>
  </si>
  <si>
    <t xml:space="preserve">В-6 кВ Т-1  ф.: 4</t>
  </si>
  <si>
    <t xml:space="preserve">В-6 кВ Т-1  ф.: 5</t>
  </si>
  <si>
    <t xml:space="preserve">В-6 кВ Т-1  ф.: 6</t>
  </si>
  <si>
    <t xml:space="preserve">В-6 кВ Т-1  ф.: 9</t>
  </si>
  <si>
    <t xml:space="preserve">В-6 кВ Т-2  ф.: 3</t>
  </si>
  <si>
    <t xml:space="preserve">В-6 кВ Т-2  ф.:7</t>
  </si>
  <si>
    <t xml:space="preserve">ВЛ 35 кВ</t>
  </si>
  <si>
    <t xml:space="preserve">В-6 кВ Т-2  ф.: 8</t>
  </si>
  <si>
    <t xml:space="preserve">В-6 кВ Т-2  ф.:10</t>
  </si>
  <si>
    <t xml:space="preserve">В-35 кВ  л.Зв-1, 2</t>
  </si>
  <si>
    <t>Введена</t>
  </si>
  <si>
    <t xml:space="preserve">В-35 кВ  л.Крч-1, 2</t>
  </si>
  <si>
    <t xml:space="preserve">В-10 кВ   Т-1  ф : 5</t>
  </si>
  <si>
    <t xml:space="preserve">17 оч. IV ст.</t>
  </si>
  <si>
    <t xml:space="preserve">3оч. II ст.</t>
  </si>
  <si>
    <t xml:space="preserve">В-10 кВ   Т-1  ф : 6</t>
  </si>
  <si>
    <t xml:space="preserve">В-10 кВ   Т-1  ф : 7</t>
  </si>
  <si>
    <t xml:space="preserve">В-10 кВ   Т-1  ф : 8</t>
  </si>
  <si>
    <t xml:space="preserve">В-6 кВ  1В Т-1  1с  ф.: 6</t>
  </si>
  <si>
    <t xml:space="preserve">В-6 кВ  1В Т-1  1с  ф.: 11</t>
  </si>
  <si>
    <t xml:space="preserve">Вся ПС по вводам? По фидерам?</t>
  </si>
  <si>
    <t xml:space="preserve">В-6 кВ  1В Т-1  1с  ф.: 27</t>
  </si>
  <si>
    <t xml:space="preserve">В-10 кВ Т-1,  Т-2</t>
  </si>
  <si>
    <t xml:space="preserve">2 оч. II ст.</t>
  </si>
  <si>
    <t xml:space="preserve">2В  6кВ   Т2  ф.:   63, 64, 65, 67, 68, 69</t>
  </si>
  <si>
    <t xml:space="preserve">1 оч. II ст.</t>
  </si>
  <si>
    <t xml:space="preserve">ЧАПВ 2ст</t>
  </si>
  <si>
    <t xml:space="preserve">ЧАПВ АЧР-1</t>
  </si>
  <si>
    <t xml:space="preserve">Итого АЧР-1 без спец.оч.</t>
  </si>
  <si>
    <t xml:space="preserve">Факт АЧР-1, %</t>
  </si>
  <si>
    <t xml:space="preserve">Норма АЧР-1, МВт</t>
  </si>
  <si>
    <t xml:space="preserve">Итого АКРОН</t>
  </si>
  <si>
    <t>разница</t>
  </si>
  <si>
    <t xml:space="preserve">АЧР-2 не совм.</t>
  </si>
  <si>
    <t xml:space="preserve">ПС 35 кВ Яжелбицы</t>
  </si>
  <si>
    <t xml:space="preserve">В-10 кВ Т-1 ф.: 1; 3                                      В-10 кВ Т-2 ф.: 7; 8</t>
  </si>
  <si>
    <t xml:space="preserve">8 оч. I ст.</t>
  </si>
  <si>
    <t xml:space="preserve">Новый комплект</t>
  </si>
  <si>
    <t xml:space="preserve">ПС 35 кВ Зеленая</t>
  </si>
  <si>
    <t xml:space="preserve">В-10 кВ Т-1 ф.: 3                                      В-10 кВ Т-2 ф.: 4</t>
  </si>
  <si>
    <t xml:space="preserve">ПС110 кВ Пола</t>
  </si>
  <si>
    <t xml:space="preserve">В-10 кВ Т-1 ф.: 2; 3; 5; 11                                      В-10 кВ Т-2 ф.: 7; 8; 9</t>
  </si>
  <si>
    <t xml:space="preserve">Вся ПС по вводам</t>
  </si>
  <si>
    <t xml:space="preserve">ПС 110 кВ Подберезье</t>
  </si>
  <si>
    <t xml:space="preserve">ПС 110 кВ Рогавка</t>
  </si>
  <si>
    <t xml:space="preserve">В-6, 35 кВ  Т-2</t>
  </si>
  <si>
    <t xml:space="preserve">В-10 кВ   Т-1  ф.: 1, 2, 3, 4, 5, 6, 7, 8, 9                                                                                            </t>
  </si>
  <si>
    <t xml:space="preserve">ПС 110 кВ Мойка</t>
  </si>
  <si>
    <t xml:space="preserve">В-10 кВ   ф : 1, 2, 3, 4, 5, 6</t>
  </si>
  <si>
    <t xml:space="preserve">7 оч. I ст.</t>
  </si>
  <si>
    <t xml:space="preserve">В-10 кВ  Т-2   ф: 7, 8</t>
  </si>
  <si>
    <t xml:space="preserve">В-10 кВ Т-1, Т-2</t>
  </si>
  <si>
    <t xml:space="preserve">ПС 110 кВ Юбилейная</t>
  </si>
  <si>
    <t xml:space="preserve">В-10 кВ  Т-1  ф.: 1            </t>
  </si>
  <si>
    <t xml:space="preserve">6 оч. I ст.</t>
  </si>
  <si>
    <t xml:space="preserve">В-10 кВ  Т-1  ф.: 2             </t>
  </si>
  <si>
    <t xml:space="preserve">В-10 кВ  Т-1  ф.: 3             </t>
  </si>
  <si>
    <t xml:space="preserve">В-10 кВ  Т-1  ф.: 4             </t>
  </si>
  <si>
    <t xml:space="preserve">В-10 кВ  Т-1  ф.: 5             </t>
  </si>
  <si>
    <t xml:space="preserve">В-10 кВ  Т-1  ф.: 6             </t>
  </si>
  <si>
    <t xml:space="preserve">В-10 кВ  Т-1  ф.: 7             </t>
  </si>
  <si>
    <t xml:space="preserve">В-10 кВ  Т-1  ф.: 8             </t>
  </si>
  <si>
    <t xml:space="preserve">В-10 кВ  Т-1  ф.: 9             </t>
  </si>
  <si>
    <t xml:space="preserve">ПС 110 кВ  Хвойная</t>
  </si>
  <si>
    <t xml:space="preserve">В-10 кВ   ф.: 2, 3, 4, 5, 7, 8, 9, 10, 11, 12                                                           В-35 л.Хв-3, л.Мг-1</t>
  </si>
  <si>
    <t xml:space="preserve">5 оч. I ст.</t>
  </si>
  <si>
    <t xml:space="preserve">ПС 110 кВ Мостищи</t>
  </si>
  <si>
    <t xml:space="preserve">В-10  кВ  Т-1, Т-2</t>
  </si>
  <si>
    <t xml:space="preserve">ПС 110 кВ Магистральная</t>
  </si>
  <si>
    <t xml:space="preserve">В-10 кВ  Т-1, 2  ф.: 2, 3, 4, 5</t>
  </si>
  <si>
    <t xml:space="preserve">ПС 110 кВ Пестово</t>
  </si>
  <si>
    <t xml:space="preserve">В-10, 35 кВ  Т-1 </t>
  </si>
  <si>
    <t xml:space="preserve">Запрет АВР СВ - 10, 35  </t>
  </si>
  <si>
    <t xml:space="preserve">ПС 110 кВ Бор</t>
  </si>
  <si>
    <t xml:space="preserve">ПС 110 кВ Варгусово</t>
  </si>
  <si>
    <t xml:space="preserve">ПС 110 кВ Дорожная</t>
  </si>
  <si>
    <t xml:space="preserve">В-10, 35 кВ  Т-2 </t>
  </si>
  <si>
    <t xml:space="preserve">Запрет АВР СВ - 10, 35 </t>
  </si>
  <si>
    <t xml:space="preserve">ПС 110 кВ  Прогресс</t>
  </si>
  <si>
    <t xml:space="preserve">В-110  л.Мш-1</t>
  </si>
  <si>
    <t xml:space="preserve">ПС 35 кВ Большое Уклейно</t>
  </si>
  <si>
    <t xml:space="preserve">В-6 кВ Т-1 ф.: 4                                      В-10 кВ Т-3 ф.: 1; 2</t>
  </si>
  <si>
    <t xml:space="preserve">ПС 110 кВ  Мошенское</t>
  </si>
  <si>
    <t xml:space="preserve">В-10  кВ  ф.: 1, 2, 3. 4, 6, 7, 8                                              В-35 кВ  л.Уд.1</t>
  </si>
  <si>
    <t xml:space="preserve">По фидерам 10 кВ</t>
  </si>
  <si>
    <r>
      <t xml:space="preserve">В-10 кВ  Т-1  ф.: 1, 2, 5, 6, 7, 9, 11, 12, 13, 14, 17, 24  </t>
    </r>
    <r>
      <rPr>
        <sz val="12"/>
        <rFont val="Times New Roman"/>
      </rPr>
      <t xml:space="preserve">                                  </t>
    </r>
  </si>
  <si>
    <t xml:space="preserve">ПС 110 кВ Киприя</t>
  </si>
  <si>
    <t xml:space="preserve">В-10 кВ Т-1  ф.: 1                                   </t>
  </si>
  <si>
    <t xml:space="preserve">В-10 кВ Т-2  ф.: 2</t>
  </si>
  <si>
    <t xml:space="preserve">В-10 кВ Т-2  ф.: 3</t>
  </si>
  <si>
    <t xml:space="preserve">В-10 кВ Т-2  ф.: 5</t>
  </si>
  <si>
    <t xml:space="preserve">В-110  л.Пт-1</t>
  </si>
  <si>
    <t>формула</t>
  </si>
  <si>
    <t xml:space="preserve">Объем 8 оч. для л.Пт-1, учитывается за минусом отключенной нагрузки  ПС Пестово в 5 очереди (В-10, 35 кВ Т-1).                                                                                                                                  </t>
  </si>
  <si>
    <t xml:space="preserve">В-110  л.Яг-1</t>
  </si>
  <si>
    <t xml:space="preserve">ЧАПВ АЧР-2нс</t>
  </si>
  <si>
    <t xml:space="preserve"> Объем 8 оч. для л.Яг-1, учитывается за минусом отключенной нагрузки  ПС Пестово в 6 оч. (В-10, 35 кВ Т-2)..</t>
  </si>
  <si>
    <t xml:space="preserve">Итого  АЧР-2 не совм.</t>
  </si>
  <si>
    <t xml:space="preserve">Начальник службы электрических режимов ЦУС</t>
  </si>
  <si>
    <t xml:space="preserve">Н.Е. Колесова</t>
  </si>
  <si>
    <t xml:space="preserve">ИТОГО ЧАПВ</t>
  </si>
  <si>
    <t xml:space="preserve">Факт АЧР-2 нс, %</t>
  </si>
  <si>
    <t xml:space="preserve">Норма АЧР-2 нс, МВТ</t>
  </si>
  <si>
    <t xml:space="preserve">16.12.2020 г.   10-00</t>
  </si>
  <si>
    <t xml:space="preserve">(МВт, выбрать из вклад. Мощность)</t>
  </si>
  <si>
    <t xml:space="preserve">Перераспределение нагрузки (МВт) ПС Шимск (Шм-1+Шм-2) + ПС Старорусская (АТ-2, л.Пф-1)</t>
  </si>
  <si>
    <t xml:space="preserve">Объем АЧР (МВт) от откл. л.Кр-4 и л. Гз равен нагрузке ПС Пола, Лычково, Любница,  Бояры, Елисеево</t>
  </si>
  <si>
    <t>18-00</t>
  </si>
  <si>
    <t>ПРОПОРЦИИ</t>
  </si>
  <si>
    <t>ИТОГО</t>
  </si>
  <si>
    <t>ПОСЭС</t>
  </si>
  <si>
    <t xml:space="preserve">ПС Вороново</t>
  </si>
  <si>
    <t>Т-1</t>
  </si>
  <si>
    <t xml:space="preserve">ПС Вороново не учитывать, отключается раньше, т.е. убрать</t>
  </si>
  <si>
    <t xml:space="preserve">ПС Пола</t>
  </si>
  <si>
    <t>Т-2</t>
  </si>
  <si>
    <t xml:space="preserve">ПС Лычково</t>
  </si>
  <si>
    <t xml:space="preserve">ПО ВЭС</t>
  </si>
  <si>
    <t xml:space="preserve">ПС Залучье</t>
  </si>
  <si>
    <t xml:space="preserve">ПС Любница</t>
  </si>
  <si>
    <t xml:space="preserve">ПС Заря</t>
  </si>
  <si>
    <t xml:space="preserve">ПС Тухомичи</t>
  </si>
  <si>
    <t xml:space="preserve">ПС Бояры</t>
  </si>
  <si>
    <t xml:space="preserve">ПС Елисеево</t>
  </si>
  <si>
    <t xml:space="preserve">ПС Велилы</t>
  </si>
  <si>
    <t xml:space="preserve">должна быть загрузка ПС Елисеево</t>
  </si>
  <si>
    <t>Итог:</t>
  </si>
  <si>
    <t xml:space="preserve">Итого ПС Старорусская</t>
  </si>
  <si>
    <t xml:space="preserve">Итого ВЛ-110 кВ   Кр-4</t>
  </si>
  <si>
    <t xml:space="preserve">Итого ПС Шимск</t>
  </si>
  <si>
    <t xml:space="preserve">Итого ВЛ-110 кВ   Гз</t>
  </si>
  <si>
    <t xml:space="preserve">Раздел  4</t>
  </si>
  <si>
    <t xml:space="preserve">(Таблица 4)</t>
  </si>
  <si>
    <t xml:space="preserve">Раздел 4. Объем и состав воздействий на отключения нагрузки от иных видов противоаварийной автоматики (далее ПА)</t>
  </si>
  <si>
    <t xml:space="preserve">Наименование подстанции (электростанции), класс напряжения</t>
  </si>
  <si>
    <t xml:space="preserve">Отключаемые соединения, класс напряжения</t>
  </si>
  <si>
    <t xml:space="preserve">Наименование устройства ПА, установленного на подстанции (электростанции), формирующего и реализующего воздействие</t>
  </si>
  <si>
    <t xml:space="preserve">Высокочастотный приемник, диспетчерское наименование, номер команды</t>
  </si>
  <si>
    <t xml:space="preserve">Мощность, заведенная под воздействие ПА, МВт</t>
  </si>
  <si>
    <t>04-00</t>
  </si>
  <si>
    <t>10-00</t>
  </si>
  <si>
    <t>21-00</t>
  </si>
  <si>
    <t xml:space="preserve">ИТОГО по подстанции (электростанции):</t>
  </si>
  <si>
    <t xml:space="preserve">Раздел 5. Контактная информация</t>
  </si>
  <si>
    <t xml:space="preserve">Контактная информация</t>
  </si>
  <si>
    <t xml:space="preserve">Фамилия, имя, отчество (при наличии)</t>
  </si>
  <si>
    <t>Должность</t>
  </si>
  <si>
    <t xml:space="preserve">Контактный телефон (с кодом города)</t>
  </si>
  <si>
    <t xml:space="preserve">Электронный адрес</t>
  </si>
  <si>
    <t xml:space="preserve">Руководитель организации</t>
  </si>
  <si>
    <t xml:space="preserve">Кашин Андрей Леонидович</t>
  </si>
  <si>
    <t xml:space="preserve">Заместитель генерального директора –  
директор филиала 
</t>
  </si>
  <si>
    <t xml:space="preserve">(8162)-77-81-82, (8162)-984-359</t>
  </si>
  <si>
    <t>kashin@novgorodenergo.ru</t>
  </si>
  <si>
    <t xml:space="preserve">Лицо, ответственное за заполнение формы </t>
  </si>
  <si>
    <t xml:space="preserve">Антонова Алина Витальевна</t>
  </si>
  <si>
    <t>(8162)-984-166</t>
  </si>
  <si>
    <t>alvit@novgorodenergo.ru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</si>
</sst>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.00&quot;р.&quot;_-;\-* #,##0.00&quot;р.&quot;_-;_-* &quot;-&quot;??&quot;р.&quot;_-;_-@_-"/>
    <numFmt numFmtId="161" formatCode="_-* #,##0.00_р_._-;\-* #,##0.00_р_._-;_-* &quot;-&quot;??_р_._-;_-@_-"/>
    <numFmt numFmtId="162" formatCode="0.0"/>
    <numFmt numFmtId="163" formatCode="0.00000"/>
  </numFmts>
  <fonts count="42">
    <font>
      <sz val="10.000000"/>
      <color theme="1"/>
      <name val="Arial Cyr"/>
    </font>
    <font>
      <u/>
      <sz val="10.000000"/>
      <color theme="10"/>
      <name val="Arial Cyr"/>
    </font>
    <font>
      <sz val="10.000000"/>
      <name val="Arial Cyr"/>
    </font>
    <font>
      <sz val="11.000000"/>
      <color theme="1"/>
      <name val="Calibri"/>
      <scheme val="minor"/>
    </font>
    <font>
      <sz val="11.000000"/>
      <name val="Times New Roman"/>
    </font>
    <font>
      <sz val="10.000000"/>
      <name val="Times New Roman"/>
    </font>
    <font>
      <sz val="8.000000"/>
      <name val="Times New Roman"/>
    </font>
    <font>
      <sz val="12.000000"/>
      <name val="Times New Roman"/>
    </font>
    <font>
      <sz val="13.000000"/>
      <name val="Times New Roman"/>
    </font>
    <font>
      <b/>
      <sz val="16.000000"/>
      <color indexed="2"/>
      <name val="Times New Roman"/>
    </font>
    <font>
      <b/>
      <sz val="12.000000"/>
      <name val="Times New Roman"/>
    </font>
    <font>
      <sz val="12.000000"/>
      <name val="Arial Cyr"/>
    </font>
    <font>
      <b/>
      <sz val="12.000000"/>
      <color indexed="2"/>
      <name val="Times New Roman"/>
    </font>
    <font>
      <b/>
      <sz val="12.000000"/>
      <color theme="1"/>
      <name val="Times New Roman"/>
    </font>
    <font>
      <b/>
      <sz val="10.000000"/>
      <name val="Times New Roman"/>
    </font>
    <font>
      <sz val="10.000000"/>
      <color indexed="2"/>
      <name val="Arial Cyr"/>
    </font>
    <font>
      <sz val="11.000000"/>
      <color indexed="2"/>
      <name val="Times New Roman"/>
    </font>
    <font>
      <b/>
      <sz val="14.000000"/>
      <name val="Arial Cyr"/>
    </font>
    <font>
      <b/>
      <sz val="14.000000"/>
      <name val="Times New Roman"/>
    </font>
    <font>
      <sz val="12.000000"/>
      <color indexed="2"/>
      <name val="Arial Cyr"/>
    </font>
    <font>
      <b/>
      <sz val="16.000000"/>
      <color indexed="2"/>
      <name val="Arial Cyr"/>
    </font>
    <font>
      <sz val="14.000000"/>
      <name val="Times New Roman"/>
    </font>
    <font>
      <b/>
      <sz val="10.000000"/>
      <color indexed="2"/>
      <name val="Times New Roman"/>
    </font>
    <font>
      <b/>
      <sz val="11.000000"/>
      <name val="Times New Roman"/>
    </font>
    <font>
      <sz val="12.000000"/>
      <color indexed="2"/>
      <name val="Times New Roman"/>
    </font>
    <font>
      <sz val="14.000000"/>
      <color indexed="2"/>
      <name val="Times New Roman"/>
    </font>
    <font>
      <b/>
      <sz val="14.000000"/>
      <color indexed="2"/>
      <name val="Times New Roman"/>
    </font>
    <font>
      <sz val="12.000000"/>
      <color theme="3" tint="0.39997558519241921"/>
      <name val="Times New Roman"/>
    </font>
    <font>
      <b/>
      <sz val="10.000000"/>
      <color indexed="2"/>
      <name val="Arial Cyr"/>
    </font>
    <font>
      <b/>
      <sz val="12.000000"/>
      <color rgb="FFC00000"/>
      <name val="Times New Roman"/>
    </font>
    <font>
      <sz val="12.000000"/>
      <color rgb="FFC00000"/>
      <name val="Arial Cyr"/>
    </font>
    <font>
      <b/>
      <sz val="12.000000"/>
      <color indexed="2"/>
      <name val="Arial Cyr"/>
    </font>
    <font>
      <sz val="12.000000"/>
      <color theme="1"/>
      <name val="Arial Cyr"/>
    </font>
    <font>
      <b/>
      <sz val="10.000000"/>
      <name val="Arial Cyr"/>
    </font>
    <font>
      <b/>
      <sz val="13.000000"/>
      <color theme="1"/>
      <name val="Arial Cyr"/>
    </font>
    <font>
      <sz val="13.000000"/>
      <color theme="1"/>
      <name val="Times New Roman"/>
    </font>
    <font>
      <sz val="20.000000"/>
      <name val="Times New Roman"/>
    </font>
    <font>
      <b/>
      <sz val="12.000000"/>
      <color theme="3"/>
      <name val="Times New Roman"/>
    </font>
    <font>
      <b/>
      <sz val="12.000000"/>
      <name val="Arial Cyr"/>
    </font>
    <font>
      <b/>
      <sz val="14.000000"/>
      <color indexed="2"/>
      <name val="Arial Cyr"/>
    </font>
    <font>
      <b/>
      <sz val="13.000000"/>
      <name val="Times New Roman"/>
    </font>
    <font>
      <b/>
      <sz val="13.000000"/>
      <color indexed="2"/>
      <name val="Times New Roman"/>
    </font>
  </fonts>
  <fills count="2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26"/>
        <bgColor indexed="26"/>
      </patternFill>
    </fill>
    <fill>
      <patternFill patternType="solid">
        <fgColor indexed="65"/>
        <bgColor indexed="65"/>
      </patternFill>
    </fill>
    <fill>
      <patternFill patternType="solid">
        <fgColor theme="0" tint="0"/>
        <bgColor theme="0" tint="0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indexed="5"/>
        <bgColor indexed="5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rgb="FF76E4BF"/>
        <bgColor rgb="FF76E4BF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rgb="FFFFC000"/>
        <bgColor rgb="FFFFC000"/>
      </patternFill>
    </fill>
    <fill>
      <patternFill patternType="solid">
        <fgColor rgb="FFFFDDFF"/>
        <bgColor rgb="FFFFDDFF"/>
      </patternFill>
    </fill>
    <fill>
      <patternFill patternType="solid">
        <fgColor rgb="FFC5E2FF"/>
        <bgColor rgb="FFC5E2FF"/>
      </patternFill>
    </fill>
    <fill>
      <patternFill patternType="solid">
        <fgColor rgb="FFA5DFBC"/>
        <bgColor rgb="FFA5DFBC"/>
      </patternFill>
    </fill>
    <fill>
      <patternFill patternType="solid">
        <fgColor rgb="FFBEE395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D0FCE8"/>
        <bgColor rgb="FFD0FCE8"/>
      </patternFill>
    </fill>
    <fill>
      <patternFill patternType="solid">
        <fgColor rgb="FFF2970E"/>
        <bgColor rgb="FFF2970E"/>
      </patternFill>
    </fill>
    <fill>
      <patternFill patternType="solid">
        <fgColor rgb="FFCCECFF"/>
        <bgColor rgb="FFCCECFF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92D050"/>
        <bgColor rgb="FF92D050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rgb="FFDBEEF3"/>
        <bgColor rgb="FFDBEEF3"/>
      </patternFill>
    </fill>
  </fills>
  <borders count="93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none"/>
      <bottom style="none"/>
      <diagonal style="none"/>
    </border>
    <border>
      <left style="medium">
        <color theme="1"/>
      </left>
      <right style="medium">
        <color theme="1"/>
      </right>
      <top style="none"/>
      <bottom style="thin">
        <color theme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medium">
        <color theme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none"/>
      <diagonal style="none"/>
    </border>
    <border>
      <left style="none"/>
      <right style="none"/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none"/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none"/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medium">
        <color auto="1"/>
      </right>
      <top style="none"/>
      <bottom style="none"/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none"/>
      <diagonal style="none"/>
    </border>
    <border>
      <left style="medium">
        <color theme="1"/>
      </left>
      <right style="medium">
        <color theme="1"/>
      </right>
      <top style="none"/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none"/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none"/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none"/>
      <right style="medium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medium">
        <color theme="1"/>
      </left>
      <right style="medium">
        <color theme="1"/>
      </right>
      <top style="thin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auto="1"/>
      </top>
      <bottom style="none"/>
      <diagonal style="none"/>
    </border>
  </borders>
  <cellStyleXfs count="7">
    <xf fontId="0" fillId="0" borderId="0" numFmtId="0" applyNumberFormat="1" applyFont="1" applyFill="1" applyBorder="1"/>
    <xf fontId="1" fillId="0" borderId="0" numFmtId="0" applyNumberFormat="0" applyFont="1" applyFill="0" applyBorder="0" applyProtection="0">
      <alignment vertical="top"/>
      <protection locked="0"/>
    </xf>
    <xf fontId="2" fillId="0" borderId="0" numFmtId="160" applyNumberFormat="1" applyFont="0" applyFill="0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161" applyNumberFormat="1" applyFont="0" applyFill="0" applyBorder="0" applyProtection="0"/>
  </cellStyleXfs>
  <cellXfs count="1379">
    <xf fontId="0" fillId="0" borderId="0" numFmtId="0" xfId="0"/>
    <xf fontId="0" fillId="0" borderId="0" numFmtId="0" xfId="0"/>
    <xf fontId="4" fillId="0" borderId="0" numFmtId="0" xfId="0" applyFont="1" applyAlignment="1">
      <alignment horizontal="left"/>
    </xf>
    <xf fontId="5" fillId="0" borderId="0" numFmtId="0" xfId="0" applyFont="1" applyAlignment="1">
      <alignment horizontal="left"/>
    </xf>
    <xf fontId="6" fillId="0" borderId="0" numFmtId="0" xfId="0" applyFont="1" applyAlignment="1">
      <alignment horizontal="left"/>
    </xf>
    <xf fontId="6" fillId="0" borderId="0" numFmtId="0" xfId="0" applyFont="1" applyAlignment="1">
      <alignment horizontal="right"/>
    </xf>
    <xf fontId="4" fillId="0" borderId="0" numFmtId="0" xfId="0" applyFont="1" applyAlignment="1">
      <alignment horizontal="right"/>
    </xf>
    <xf fontId="7" fillId="0" borderId="1" numFmtId="0" xfId="0" applyFont="1" applyBorder="1" applyAlignment="1">
      <alignment horizontal="center" vertical="center" wrapText="1"/>
    </xf>
    <xf fontId="7" fillId="0" borderId="2" numFmtId="0" xfId="0" applyFont="1" applyBorder="1" applyAlignment="1">
      <alignment horizontal="center" vertical="center" wrapText="1"/>
    </xf>
    <xf fontId="7" fillId="0" borderId="3" numFmtId="0" xfId="0" applyFont="1" applyBorder="1" applyAlignment="1">
      <alignment horizontal="center" vertical="center" wrapText="1"/>
    </xf>
    <xf fontId="7" fillId="0" borderId="4" numFmtId="0" xfId="0" applyFont="1" applyBorder="1" applyAlignment="1">
      <alignment horizontal="center" vertical="center" wrapText="1"/>
    </xf>
    <xf fontId="7" fillId="0" borderId="0" numFmtId="0" xfId="0" applyFont="1" applyAlignment="1">
      <alignment horizontal="center" vertical="center" wrapText="1"/>
    </xf>
    <xf fontId="7" fillId="0" borderId="5" numFmtId="0" xfId="0" applyFont="1" applyBorder="1" applyAlignment="1">
      <alignment horizontal="center" vertical="center" wrapText="1"/>
    </xf>
    <xf fontId="7" fillId="0" borderId="6" numFmtId="0" xfId="0" applyFont="1" applyBorder="1" applyAlignment="1">
      <alignment horizontal="center" vertical="center" wrapText="1"/>
    </xf>
    <xf fontId="7" fillId="0" borderId="7" numFmtId="0" xfId="0" applyFont="1" applyBorder="1" applyAlignment="1">
      <alignment horizontal="center" vertical="center" wrapText="1"/>
    </xf>
    <xf fontId="7" fillId="0" borderId="8" numFmtId="0" xfId="0" applyFont="1" applyBorder="1" applyAlignment="1">
      <alignment horizontal="center" vertical="center" wrapText="1"/>
    </xf>
    <xf fontId="5" fillId="0" borderId="1" numFmtId="0" xfId="0" applyFont="1" applyBorder="1" applyAlignment="1">
      <alignment horizontal="center" vertical="center"/>
    </xf>
    <xf fontId="5" fillId="0" borderId="2" numFmtId="0" xfId="0" applyFont="1" applyBorder="1" applyAlignment="1">
      <alignment horizontal="center" vertical="center"/>
    </xf>
    <xf fontId="5" fillId="0" borderId="3" numFmtId="0" xfId="0" applyFont="1" applyBorder="1" applyAlignment="1">
      <alignment horizontal="center" vertical="center"/>
    </xf>
    <xf fontId="5" fillId="0" borderId="6" numFmtId="0" xfId="0" applyFont="1" applyBorder="1" applyAlignment="1">
      <alignment horizontal="center" vertical="center"/>
    </xf>
    <xf fontId="5" fillId="0" borderId="7" numFmtId="0" xfId="0" applyFont="1" applyBorder="1" applyAlignment="1">
      <alignment horizontal="center" vertical="center"/>
    </xf>
    <xf fontId="5" fillId="0" borderId="8" numFmtId="0" xfId="0" applyFont="1" applyBorder="1" applyAlignment="1">
      <alignment horizontal="center" vertical="center"/>
    </xf>
    <xf fontId="5" fillId="0" borderId="0" numFmtId="0" xfId="0" applyFont="1"/>
    <xf fontId="4" fillId="0" borderId="9" numFmtId="0" xfId="0" applyFont="1" applyBorder="1" applyAlignment="1">
      <alignment horizontal="left" vertical="top" wrapText="1"/>
    </xf>
    <xf fontId="4" fillId="0" borderId="10" numFmtId="0" xfId="0" applyFont="1" applyBorder="1" applyAlignment="1">
      <alignment horizontal="left" vertical="top" wrapText="1"/>
    </xf>
    <xf fontId="4" fillId="0" borderId="11" numFmtId="0" xfId="0" applyFont="1" applyBorder="1" applyAlignment="1">
      <alignment horizontal="left" vertical="top" wrapText="1"/>
    </xf>
    <xf fontId="4" fillId="0" borderId="9" numFmtId="0" xfId="0" applyFont="1" applyBorder="1" applyAlignment="1">
      <alignment horizontal="center"/>
    </xf>
    <xf fontId="4" fillId="0" borderId="10" numFmtId="0" xfId="0" applyFont="1" applyBorder="1" applyAlignment="1">
      <alignment horizontal="center"/>
    </xf>
    <xf fontId="4" fillId="0" borderId="11" numFmtId="0" xfId="0" applyFont="1" applyBorder="1" applyAlignment="1">
      <alignment horizontal="center"/>
    </xf>
    <xf fontId="4" fillId="0" borderId="9" numFmtId="0" xfId="0" applyFont="1" applyBorder="1" applyAlignment="1">
      <alignment horizontal="left"/>
    </xf>
    <xf fontId="4" fillId="0" borderId="10" numFmtId="0" xfId="0" applyFont="1" applyBorder="1" applyAlignment="1">
      <alignment horizontal="left"/>
    </xf>
    <xf fontId="4" fillId="0" borderId="11" numFmtId="0" xfId="0" applyFont="1" applyBorder="1" applyAlignment="1">
      <alignment horizontal="left"/>
    </xf>
    <xf fontId="5" fillId="0" borderId="0" numFmtId="0" xfId="0" applyFont="1" applyAlignment="1">
      <alignment horizontal="center" vertical="center"/>
    </xf>
    <xf fontId="8" fillId="0" borderId="0" numFmtId="0" xfId="0" applyFont="1" applyAlignment="1">
      <alignment horizontal="right"/>
    </xf>
    <xf fontId="9" fillId="0" borderId="0" numFmtId="0" xfId="0" applyFont="1"/>
    <xf fontId="7" fillId="0" borderId="0" numFmtId="0" xfId="0" applyFont="1"/>
    <xf fontId="7" fillId="0" borderId="0" numFmtId="0" xfId="0" applyFont="1" applyAlignment="1">
      <alignment horizontal="right"/>
    </xf>
    <xf fontId="10" fillId="0" borderId="0" numFmtId="0" xfId="0" applyFont="1" applyAlignment="1">
      <alignment horizontal="center" vertical="center" wrapText="1"/>
    </xf>
    <xf fontId="11" fillId="0" borderId="0" numFmtId="0" xfId="0" applyFont="1"/>
    <xf fontId="10" fillId="0" borderId="0" numFmtId="0" xfId="0" applyFont="1" applyAlignment="1">
      <alignment horizontal="center" wrapText="1"/>
    </xf>
    <xf fontId="7" fillId="0" borderId="0" numFmtId="0" xfId="0" applyFont="1" applyAlignment="1">
      <alignment horizontal="justify" wrapText="1"/>
    </xf>
    <xf fontId="10" fillId="0" borderId="12" numFmtId="0" xfId="0" applyFont="1" applyBorder="1" applyAlignment="1">
      <alignment horizontal="center" vertical="center"/>
    </xf>
    <xf fontId="10" fillId="0" borderId="13" numFmtId="0" xfId="0" applyFont="1" applyBorder="1" applyAlignment="1">
      <alignment horizontal="center" vertical="center" wrapText="1"/>
    </xf>
    <xf fontId="10" fillId="0" borderId="14" numFmtId="0" xfId="0" applyFont="1" applyBorder="1" applyAlignment="1">
      <alignment horizontal="center" shrinkToFit="1" vertical="center"/>
    </xf>
    <xf fontId="7" fillId="0" borderId="15" numFmtId="0" xfId="0" applyFont="1" applyBorder="1" applyAlignment="1">
      <alignment horizontal="left" vertical="center" wrapText="1"/>
    </xf>
    <xf fontId="7" fillId="0" borderId="16" numFmtId="0" xfId="0" applyFont="1" applyBorder="1" applyAlignment="1">
      <alignment horizontal="center" vertical="center" wrapText="1"/>
    </xf>
    <xf fontId="12" fillId="2" borderId="17" numFmtId="0" xfId="0" applyFont="1" applyFill="1" applyBorder="1" applyAlignment="1">
      <alignment horizontal="center" shrinkToFit="1" vertical="center" wrapText="1"/>
    </xf>
    <xf fontId="0" fillId="0" borderId="0" numFmtId="2" xfId="0" applyNumberFormat="1"/>
    <xf fontId="7" fillId="0" borderId="18" numFmtId="0" xfId="0" applyFont="1" applyBorder="1" applyAlignment="1">
      <alignment horizontal="left" vertical="center" wrapText="1"/>
    </xf>
    <xf fontId="7" fillId="0" borderId="19" numFmtId="0" xfId="0" applyFont="1" applyBorder="1" applyAlignment="1">
      <alignment horizontal="center" vertical="center" wrapText="1"/>
    </xf>
    <xf fontId="12" fillId="2" borderId="20" numFmtId="2" xfId="0" applyNumberFormat="1" applyFont="1" applyFill="1" applyBorder="1" applyAlignment="1">
      <alignment horizontal="center" shrinkToFit="1" vertical="center" wrapText="1"/>
    </xf>
    <xf fontId="10" fillId="2" borderId="20" numFmtId="2" xfId="0" applyNumberFormat="1" applyFont="1" applyFill="1" applyBorder="1" applyAlignment="1">
      <alignment horizontal="center" shrinkToFit="1" vertical="center" wrapText="1"/>
    </xf>
    <xf fontId="7" fillId="3" borderId="18" numFmtId="0" xfId="0" applyFont="1" applyFill="1" applyBorder="1" applyAlignment="1">
      <alignment horizontal="left" vertical="center" wrapText="1"/>
    </xf>
    <xf fontId="7" fillId="3" borderId="19" numFmtId="0" xfId="0" applyFont="1" applyFill="1" applyBorder="1" applyAlignment="1">
      <alignment horizontal="center" vertical="center" wrapText="1"/>
    </xf>
    <xf fontId="10" fillId="3" borderId="21" numFmtId="2" xfId="0" applyNumberFormat="1" applyFont="1" applyFill="1" applyBorder="1" applyAlignment="1">
      <alignment horizontal="center" shrinkToFit="1" vertical="center" wrapText="1"/>
    </xf>
    <xf fontId="10" fillId="0" borderId="20" numFmtId="2" xfId="0" applyNumberFormat="1" applyFont="1" applyBorder="1" applyAlignment="1">
      <alignment horizontal="center" shrinkToFit="1" vertical="center" wrapText="1"/>
    </xf>
    <xf fontId="10" fillId="3" borderId="22" numFmtId="2" xfId="0" applyNumberFormat="1" applyFont="1" applyFill="1" applyBorder="1" applyAlignment="1">
      <alignment horizontal="center" shrinkToFit="1" vertical="center" wrapText="1"/>
    </xf>
    <xf fontId="10" fillId="3" borderId="20" numFmtId="2" xfId="0" applyNumberFormat="1" applyFont="1" applyFill="1" applyBorder="1" applyAlignment="1">
      <alignment horizontal="center" shrinkToFit="1" vertical="center" wrapText="1"/>
    </xf>
    <xf fontId="13" fillId="0" borderId="20" numFmtId="2" xfId="0" applyNumberFormat="1" applyFont="1" applyBorder="1" applyAlignment="1">
      <alignment horizontal="center" shrinkToFit="1" vertical="center" wrapText="1"/>
    </xf>
    <xf fontId="7" fillId="3" borderId="23" numFmtId="0" xfId="0" applyFont="1" applyFill="1" applyBorder="1" applyAlignment="1">
      <alignment horizontal="left" vertical="center" wrapText="1"/>
    </xf>
    <xf fontId="7" fillId="3" borderId="24" numFmtId="0" xfId="0" applyFont="1" applyFill="1" applyBorder="1" applyAlignment="1">
      <alignment horizontal="center" vertical="center" wrapText="1"/>
    </xf>
    <xf fontId="10" fillId="3" borderId="25" numFmtId="2" xfId="0" applyNumberFormat="1" applyFont="1" applyFill="1" applyBorder="1" applyAlignment="1">
      <alignment horizontal="center" shrinkToFit="1" vertical="center" wrapText="1"/>
    </xf>
    <xf fontId="8" fillId="4" borderId="0" numFmtId="0" xfId="0" applyFont="1" applyFill="1"/>
    <xf fontId="8" fillId="0" borderId="0" numFmtId="0" xfId="0" applyFont="1"/>
    <xf fontId="8" fillId="4" borderId="0" numFmtId="0" xfId="0" applyFont="1" applyFill="1" applyAlignment="1">
      <alignment horizontal="right"/>
    </xf>
    <xf fontId="14" fillId="0" borderId="0" numFmtId="0" xfId="0" applyFont="1" applyAlignment="1">
      <alignment horizontal="center"/>
    </xf>
    <xf fontId="7" fillId="0" borderId="0" numFmtId="0" xfId="0" applyFont="1" applyAlignment="1">
      <alignment horizontal="left"/>
    </xf>
    <xf fontId="0" fillId="0" borderId="0" numFmtId="0" xfId="0" applyAlignment="1">
      <alignment horizontal="right"/>
    </xf>
    <xf fontId="0" fillId="0" borderId="0" numFmtId="0" xfId="0" applyAlignment="1">
      <alignment horizontal="center" wrapText="1"/>
    </xf>
    <xf fontId="14" fillId="0" borderId="26" numFmtId="0" xfId="0" applyFont="1" applyBorder="1" applyAlignment="1">
      <alignment horizontal="center" vertical="center" wrapText="1"/>
    </xf>
    <xf fontId="14" fillId="0" borderId="13" numFmtId="0" xfId="0" applyFont="1" applyBorder="1" applyAlignment="1">
      <alignment horizontal="center" vertical="center"/>
    </xf>
    <xf fontId="14" fillId="0" borderId="27" numFmtId="0" xfId="0" applyFont="1" applyBorder="1" applyAlignment="1">
      <alignment horizontal="center" vertical="center"/>
    </xf>
    <xf fontId="14" fillId="0" borderId="28" numFmtId="0" xfId="0" applyFont="1" applyBorder="1" applyAlignment="1">
      <alignment horizontal="center" vertical="center"/>
    </xf>
    <xf fontId="14" fillId="0" borderId="29" numFmtId="0" xfId="0" applyFont="1" applyBorder="1" applyAlignment="1">
      <alignment horizontal="center" vertical="center" wrapText="1"/>
    </xf>
    <xf fontId="14" fillId="0" borderId="13" numFmtId="160" xfId="2" applyNumberFormat="1" applyFont="1" applyBorder="1" applyAlignment="1">
      <alignment horizontal="center" vertical="center"/>
    </xf>
    <xf fontId="14" fillId="0" borderId="28" numFmtId="160" xfId="2" applyNumberFormat="1" applyFont="1" applyBorder="1" applyAlignment="1">
      <alignment horizontal="center" vertical="center"/>
    </xf>
    <xf fontId="14" fillId="0" borderId="13" numFmtId="0" xfId="0" applyFont="1" applyBorder="1" applyAlignment="1">
      <alignment horizontal="center"/>
    </xf>
    <xf fontId="14" fillId="0" borderId="27" numFmtId="0" xfId="0" applyFont="1" applyBorder="1" applyAlignment="1">
      <alignment horizontal="center"/>
    </xf>
    <xf fontId="14" fillId="0" borderId="28" numFmtId="0" xfId="0" applyFont="1" applyBorder="1" applyAlignment="1">
      <alignment horizontal="center"/>
    </xf>
    <xf fontId="14" fillId="0" borderId="30" numFmtId="0" xfId="0" applyFont="1" applyBorder="1" applyAlignment="1">
      <alignment horizontal="center" vertical="center" wrapText="1"/>
    </xf>
    <xf fontId="14" fillId="0" borderId="12" numFmtId="0" xfId="0" applyFont="1" applyBorder="1" applyAlignment="1">
      <alignment horizontal="center" vertical="center" wrapText="1"/>
    </xf>
    <xf fontId="14" fillId="0" borderId="12" numFmtId="0" xfId="0" applyFont="1" applyBorder="1" applyAlignment="1">
      <alignment horizontal="center" vertical="center"/>
    </xf>
    <xf fontId="14" fillId="0" borderId="31" numFmtId="0" xfId="0" applyFont="1" applyBorder="1" applyAlignment="1">
      <alignment horizontal="center" vertical="center"/>
    </xf>
    <xf fontId="14" fillId="0" borderId="32" numFmtId="0" xfId="0" applyFont="1" applyBorder="1" applyAlignment="1">
      <alignment horizontal="center" vertical="center"/>
    </xf>
    <xf fontId="14" fillId="0" borderId="33" numFmtId="0" xfId="0" applyFont="1" applyBorder="1" applyAlignment="1">
      <alignment horizontal="center" vertical="center"/>
    </xf>
    <xf fontId="14" fillId="0" borderId="34" numFmtId="0" xfId="0" applyFont="1" applyBorder="1" applyAlignment="1">
      <alignment horizontal="center" vertical="center"/>
    </xf>
    <xf fontId="0" fillId="0" borderId="35" numFmtId="0" xfId="0" applyBorder="1" applyAlignment="1">
      <alignment horizontal="center" vertical="center" wrapText="1"/>
    </xf>
    <xf fontId="14" fillId="0" borderId="12" numFmtId="0" xfId="0" applyFont="1" applyBorder="1" applyAlignment="1">
      <alignment horizontal="center" wrapText="1"/>
    </xf>
    <xf fontId="14" fillId="0" borderId="16" numFmtId="0" xfId="0" applyFont="1" applyBorder="1" applyAlignment="1">
      <alignment horizontal="center" vertical="center"/>
    </xf>
    <xf fontId="4" fillId="5" borderId="36" numFmtId="2" xfId="0" applyNumberFormat="1" applyFont="1" applyFill="1" applyBorder="1" applyAlignment="1">
      <alignment horizontal="center" vertical="center"/>
    </xf>
    <xf fontId="4" fillId="5" borderId="0" numFmtId="2" xfId="0" applyNumberFormat="1" applyFont="1" applyFill="1" applyAlignment="1">
      <alignment horizontal="center" vertical="center"/>
    </xf>
    <xf fontId="4" fillId="5" borderId="37" numFmtId="2" xfId="0" applyNumberFormat="1" applyFont="1" applyFill="1" applyBorder="1" applyAlignment="1">
      <alignment horizontal="center" vertical="center"/>
    </xf>
    <xf fontId="4" fillId="5" borderId="38" numFmtId="2" xfId="0" applyNumberFormat="1" applyFont="1" applyFill="1" applyBorder="1" applyAlignment="1">
      <alignment horizontal="center" vertical="center"/>
    </xf>
    <xf fontId="4" fillId="5" borderId="7" numFmtId="2" xfId="0" applyNumberFormat="1" applyFont="1" applyFill="1" applyBorder="1" applyAlignment="1">
      <alignment horizontal="center" vertical="center"/>
    </xf>
    <xf fontId="4" fillId="5" borderId="15" numFmtId="2" xfId="0" applyNumberFormat="1" applyFont="1" applyFill="1" applyBorder="1" applyAlignment="1">
      <alignment horizontal="center" vertical="center"/>
    </xf>
    <xf fontId="4" fillId="0" borderId="15" numFmtId="162" xfId="0" applyNumberFormat="1" applyFont="1" applyBorder="1" applyAlignment="1">
      <alignment horizontal="center" vertical="center"/>
    </xf>
    <xf fontId="0" fillId="0" borderId="0" numFmtId="0" xfId="0" applyAlignment="1">
      <alignment horizontal="left"/>
    </xf>
    <xf fontId="14" fillId="0" borderId="19" numFmtId="0" xfId="0" applyFont="1" applyBorder="1" applyAlignment="1">
      <alignment horizontal="center" vertical="center"/>
    </xf>
    <xf fontId="4" fillId="5" borderId="39" numFmtId="2" xfId="0" applyNumberFormat="1" applyFont="1" applyFill="1" applyBorder="1" applyAlignment="1">
      <alignment horizontal="center" vertical="center"/>
    </xf>
    <xf fontId="4" fillId="5" borderId="40" numFmtId="2" xfId="0" applyNumberFormat="1" applyFont="1" applyFill="1" applyBorder="1" applyAlignment="1">
      <alignment horizontal="center" vertical="center"/>
    </xf>
    <xf fontId="4" fillId="5" borderId="41" numFmtId="2" xfId="0" applyNumberFormat="1" applyFont="1" applyFill="1" applyBorder="1" applyAlignment="1">
      <alignment horizontal="center" vertical="center"/>
    </xf>
    <xf fontId="4" fillId="5" borderId="10" numFmtId="2" xfId="0" applyNumberFormat="1" applyFont="1" applyFill="1" applyBorder="1" applyAlignment="1">
      <alignment horizontal="center" vertical="center"/>
    </xf>
    <xf fontId="4" fillId="5" borderId="18" numFmtId="2" xfId="0" applyNumberFormat="1" applyFont="1" applyFill="1" applyBorder="1" applyAlignment="1">
      <alignment horizontal="center" vertical="center"/>
    </xf>
    <xf fontId="4" fillId="0" borderId="18" numFmtId="162" xfId="0" applyNumberFormat="1" applyFont="1" applyBorder="1" applyAlignment="1">
      <alignment horizontal="center" vertical="center"/>
    </xf>
    <xf fontId="15" fillId="0" borderId="0" numFmtId="0" xfId="0" applyFont="1"/>
    <xf fontId="16" fillId="5" borderId="39" numFmtId="2" xfId="0" applyNumberFormat="1" applyFont="1" applyFill="1" applyBorder="1" applyAlignment="1">
      <alignment horizontal="center" vertical="center"/>
    </xf>
    <xf fontId="16" fillId="5" borderId="0" numFmtId="2" xfId="0" applyNumberFormat="1" applyFont="1" applyFill="1" applyAlignment="1">
      <alignment horizontal="center" vertical="center"/>
    </xf>
    <xf fontId="16" fillId="5" borderId="40" numFmtId="2" xfId="0" applyNumberFormat="1" applyFont="1" applyFill="1" applyBorder="1" applyAlignment="1">
      <alignment horizontal="center" vertical="center"/>
    </xf>
    <xf fontId="16" fillId="5" borderId="41" numFmtId="2" xfId="0" applyNumberFormat="1" applyFont="1" applyFill="1" applyBorder="1" applyAlignment="1">
      <alignment horizontal="center" vertical="center"/>
    </xf>
    <xf fontId="0" fillId="0" borderId="0" numFmtId="2" xfId="0" applyNumberFormat="1" applyAlignment="1">
      <alignment horizontal="left"/>
    </xf>
    <xf fontId="14" fillId="0" borderId="24" numFmtId="0" xfId="0" applyFont="1" applyBorder="1" applyAlignment="1">
      <alignment horizontal="center" vertical="center"/>
    </xf>
    <xf fontId="4" fillId="5" borderId="42" numFmtId="2" xfId="0" applyNumberFormat="1" applyFont="1" applyFill="1" applyBorder="1" applyAlignment="1">
      <alignment horizontal="center" vertical="center"/>
    </xf>
    <xf fontId="4" fillId="5" borderId="43" numFmtId="2" xfId="0" applyNumberFormat="1" applyFont="1" applyFill="1" applyBorder="1" applyAlignment="1">
      <alignment horizontal="center" vertical="center"/>
    </xf>
    <xf fontId="4" fillId="5" borderId="44" numFmtId="2" xfId="0" applyNumberFormat="1" applyFont="1" applyFill="1" applyBorder="1" applyAlignment="1">
      <alignment horizontal="center" vertical="center"/>
    </xf>
    <xf fontId="4" fillId="5" borderId="23" numFmtId="2" xfId="0" applyNumberFormat="1" applyFont="1" applyFill="1" applyBorder="1" applyAlignment="1">
      <alignment horizontal="center" vertical="center"/>
    </xf>
    <xf fontId="4" fillId="0" borderId="23" numFmtId="162" xfId="0" applyNumberFormat="1" applyFont="1" applyBorder="1" applyAlignment="1">
      <alignment horizontal="center" vertical="center"/>
    </xf>
    <xf fontId="14" fillId="0" borderId="13" numFmtId="0" xfId="0" applyFont="1" applyBorder="1" applyAlignment="1">
      <alignment horizontal="center" vertical="center" wrapText="1"/>
    </xf>
    <xf fontId="14" fillId="0" borderId="13" numFmtId="2" xfId="0" applyNumberFormat="1" applyFont="1" applyBorder="1" applyAlignment="1">
      <alignment horizontal="center" vertical="center" wrapText="1"/>
    </xf>
    <xf fontId="14" fillId="0" borderId="28" numFmtId="2" xfId="0" applyNumberFormat="1" applyFont="1" applyBorder="1" applyAlignment="1">
      <alignment horizontal="center" vertical="center" wrapText="1"/>
    </xf>
    <xf fontId="14" fillId="0" borderId="27" numFmtId="2" xfId="0" applyNumberFormat="1" applyFont="1" applyBorder="1" applyAlignment="1">
      <alignment horizontal="center" vertical="center" wrapText="1"/>
    </xf>
    <xf fontId="14" fillId="0" borderId="13" numFmtId="2" xfId="0" applyNumberFormat="1" applyFont="1" applyBorder="1" applyAlignment="1">
      <alignment horizontal="center" vertical="center"/>
    </xf>
    <xf fontId="14" fillId="0" borderId="27" numFmtId="2" xfId="0" applyNumberFormat="1" applyFont="1" applyBorder="1" applyAlignment="1">
      <alignment horizontal="center" vertical="center"/>
    </xf>
    <xf fontId="14" fillId="0" borderId="28" numFmtId="2" xfId="0" applyNumberFormat="1" applyFont="1" applyBorder="1" applyAlignment="1">
      <alignment horizontal="center" vertical="center"/>
    </xf>
    <xf fontId="14" fillId="0" borderId="12" numFmtId="2" xfId="0" applyNumberFormat="1" applyFont="1" applyBorder="1" applyAlignment="1">
      <alignment horizontal="center" vertical="center"/>
    </xf>
    <xf fontId="5" fillId="0" borderId="12" numFmtId="162" xfId="0" applyNumberFormat="1" applyFont="1" applyBorder="1" applyAlignment="1">
      <alignment horizontal="center" vertical="center"/>
    </xf>
    <xf fontId="15" fillId="0" borderId="0" numFmtId="2" xfId="0" applyNumberFormat="1" applyFont="1" applyAlignment="1">
      <alignment horizontal="center"/>
    </xf>
    <xf fontId="5" fillId="2" borderId="0" numFmtId="0" xfId="0" applyFont="1" applyFill="1"/>
    <xf fontId="0" fillId="0" borderId="0" numFmtId="0" xfId="0" applyAlignment="1">
      <alignment horizontal="center"/>
    </xf>
    <xf fontId="0" fillId="6" borderId="41" numFmtId="0" xfId="0" applyFill="1" applyBorder="1" applyAlignment="1">
      <alignment horizontal="left"/>
    </xf>
    <xf fontId="0" fillId="7" borderId="0" numFmtId="0" xfId="0" applyFill="1"/>
    <xf fontId="8" fillId="0" borderId="0" numFmtId="0" xfId="0" applyFont="1" applyAlignment="1">
      <alignment horizontal="center"/>
    </xf>
    <xf fontId="5" fillId="2" borderId="0" numFmtId="0" xfId="0" applyFont="1" applyFill="1" applyAlignment="1">
      <alignment horizontal="left"/>
    </xf>
    <xf fontId="0" fillId="8" borderId="41" numFmtId="0" xfId="0" applyFill="1" applyBorder="1" applyAlignment="1">
      <alignment horizontal="left"/>
    </xf>
    <xf fontId="0" fillId="0" borderId="7" numFmtId="0" xfId="0" applyBorder="1"/>
    <xf fontId="17" fillId="0" borderId="0" numFmtId="0" xfId="0" applyFont="1"/>
    <xf fontId="17" fillId="7" borderId="0" numFmtId="0" xfId="0" applyFont="1" applyFill="1"/>
    <xf fontId="17" fillId="2" borderId="0" numFmtId="0" xfId="0" applyFont="1" applyFill="1" applyAlignment="1">
      <alignment horizontal="left"/>
    </xf>
    <xf fontId="0" fillId="9" borderId="41" numFmtId="0" xfId="0" applyFill="1" applyBorder="1" applyAlignment="1">
      <alignment horizontal="left"/>
    </xf>
    <xf fontId="18" fillId="0" borderId="0" numFmtId="0" xfId="0" applyFont="1"/>
    <xf fontId="0" fillId="10" borderId="41" numFmtId="0" xfId="0" applyFill="1" applyBorder="1" applyAlignment="1">
      <alignment horizontal="left"/>
    </xf>
    <xf fontId="17" fillId="2" borderId="0" numFmtId="0" xfId="0" applyFont="1" applyFill="1"/>
    <xf fontId="0" fillId="7" borderId="41" numFmtId="0" xfId="0" applyFill="1" applyBorder="1" applyAlignment="1">
      <alignment horizontal="left"/>
    </xf>
    <xf fontId="18" fillId="0" borderId="0" numFmtId="0" xfId="0" applyFont="1" applyAlignment="1">
      <alignment horizontal="center"/>
    </xf>
    <xf fontId="17" fillId="0" borderId="0" numFmtId="0" xfId="0" applyFont="1" applyAlignment="1">
      <alignment horizontal="center"/>
    </xf>
    <xf fontId="17" fillId="0" borderId="0" numFmtId="0" xfId="0" applyFont="1" applyAlignment="1">
      <alignment horizontal="left"/>
    </xf>
    <xf fontId="0" fillId="11" borderId="41" numFmtId="0" xfId="0" applyFill="1" applyBorder="1"/>
    <xf fontId="7" fillId="0" borderId="45" numFmtId="0" xfId="0" applyFont="1" applyBorder="1"/>
    <xf fontId="18" fillId="0" borderId="0" numFmtId="0" xfId="0" applyFont="1" applyAlignment="1">
      <alignment horizontal="center" vertical="center"/>
    </xf>
    <xf fontId="0" fillId="0" borderId="0" numFmtId="0" xfId="0" applyAlignment="1">
      <alignment horizontal="center" vertical="center"/>
    </xf>
    <xf fontId="19" fillId="2" borderId="0" numFmtId="0" xfId="0" applyFont="1" applyFill="1" applyAlignment="1">
      <alignment wrapText="1"/>
    </xf>
    <xf fontId="20" fillId="0" borderId="12" numFmtId="0" xfId="0" applyFont="1" applyBorder="1" applyAlignment="1">
      <alignment horizontal="center"/>
    </xf>
    <xf fontId="20" fillId="0" borderId="28" numFmtId="0" xfId="0" applyFont="1" applyBorder="1" applyAlignment="1">
      <alignment horizontal="left"/>
    </xf>
    <xf fontId="0" fillId="0" borderId="46" numFmtId="0" xfId="0" applyBorder="1"/>
    <xf fontId="12" fillId="12" borderId="13" numFmtId="0" xfId="0" applyFont="1" applyFill="1" applyBorder="1" applyAlignment="1">
      <alignment vertical="top" wrapText="1"/>
    </xf>
    <xf fontId="0" fillId="7" borderId="41" numFmtId="0" xfId="0" applyFill="1" applyBorder="1" applyAlignment="1">
      <alignment horizontal="left" wrapText="1"/>
    </xf>
    <xf fontId="7" fillId="0" borderId="0" numFmtId="0" xfId="0" applyFont="1" applyAlignment="1">
      <alignment wrapText="1"/>
    </xf>
    <xf fontId="10" fillId="0" borderId="26" numFmtId="0" xfId="0" applyFont="1" applyBorder="1" applyAlignment="1">
      <alignment horizontal="center" vertical="center" wrapText="1"/>
    </xf>
    <xf fontId="10" fillId="0" borderId="47" numFmtId="0" xfId="0" applyFont="1" applyBorder="1" applyAlignment="1">
      <alignment vertical="center" wrapText="1"/>
    </xf>
    <xf fontId="0" fillId="11" borderId="41" numFmtId="0" xfId="0" applyFill="1" applyBorder="1" applyAlignment="1">
      <alignment wrapText="1"/>
    </xf>
    <xf fontId="7" fillId="0" borderId="45" numFmtId="0" xfId="0" applyFont="1" applyBorder="1" applyAlignment="1">
      <alignment wrapText="1"/>
    </xf>
    <xf fontId="0" fillId="0" borderId="0" numFmtId="0" xfId="0" applyAlignment="1">
      <alignment horizontal="left" vertical="center"/>
    </xf>
    <xf fontId="21" fillId="0" borderId="0" numFmtId="0" xfId="0" applyFont="1" applyAlignment="1">
      <alignment horizontal="center"/>
    </xf>
    <xf fontId="10" fillId="0" borderId="29" numFmtId="0" xfId="0" applyFont="1" applyBorder="1" applyAlignment="1">
      <alignment horizontal="center" vertical="center" wrapText="1"/>
    </xf>
    <xf fontId="10" fillId="0" borderId="35" numFmtId="0" xfId="0" applyFont="1" applyBorder="1" applyAlignment="1">
      <alignment vertical="center" wrapText="1"/>
    </xf>
    <xf fontId="0" fillId="0" borderId="46" numFmtId="0" xfId="0" applyBorder="1" applyAlignment="1">
      <alignment wrapText="1"/>
    </xf>
    <xf fontId="12" fillId="12" borderId="12" numFmtId="0" xfId="0" applyFont="1" applyFill="1" applyBorder="1" applyAlignment="1">
      <alignment vertical="top" wrapText="1"/>
    </xf>
    <xf fontId="12" fillId="0" borderId="0" numFmtId="0" xfId="0" applyFont="1" applyAlignment="1">
      <alignment vertical="top" wrapText="1"/>
    </xf>
    <xf fontId="10" fillId="2" borderId="0" numFmtId="0" xfId="0" applyFont="1" applyFill="1" applyAlignment="1">
      <alignment horizontal="center" vertical="center" wrapText="1"/>
    </xf>
    <xf fontId="2" fillId="0" borderId="0" numFmtId="0" xfId="0" applyFont="1" applyAlignment="1">
      <alignment horizontal="center"/>
    </xf>
    <xf fontId="2" fillId="0" borderId="0" numFmtId="0" xfId="0" applyFont="1" applyAlignment="1">
      <alignment horizontal="left"/>
    </xf>
    <xf fontId="10" fillId="0" borderId="29" numFmtId="0" xfId="0" applyFont="1" applyBorder="1" applyAlignment="1">
      <alignment wrapText="1"/>
    </xf>
    <xf fontId="10" fillId="0" borderId="35" numFmtId="0" xfId="0" applyFont="1" applyBorder="1" applyAlignment="1">
      <alignment wrapText="1"/>
    </xf>
    <xf fontId="10" fillId="0" borderId="26" numFmtId="0" xfId="0" applyFont="1" applyBorder="1" applyAlignment="1">
      <alignment vertical="center" wrapText="1"/>
    </xf>
    <xf fontId="10" fillId="0" borderId="26" numFmtId="0" xfId="0" applyFont="1" applyBorder="1" applyAlignment="1">
      <alignment horizontal="center" shrinkToFit="1" vertical="center"/>
    </xf>
    <xf fontId="10" fillId="0" borderId="48" numFmtId="0" xfId="0" applyFont="1" applyBorder="1" applyAlignment="1">
      <alignment horizontal="left" vertical="center" wrapText="1"/>
    </xf>
    <xf fontId="18" fillId="2" borderId="27" numFmtId="0" xfId="0" applyFont="1" applyFill="1" applyBorder="1" applyAlignment="1">
      <alignment horizontal="center"/>
    </xf>
    <xf fontId="18" fillId="2" borderId="13" numFmtId="0" xfId="0" applyFont="1" applyFill="1" applyBorder="1" applyAlignment="1">
      <alignment horizontal="center"/>
    </xf>
    <xf fontId="18" fillId="2" borderId="28" numFmtId="0" xfId="0" applyFont="1" applyFill="1" applyBorder="1" applyAlignment="1">
      <alignment horizontal="center"/>
    </xf>
    <xf fontId="18" fillId="0" borderId="13" numFmtId="0" xfId="0" applyFont="1" applyBorder="1" applyAlignment="1">
      <alignment horizontal="center"/>
    </xf>
    <xf fontId="18" fillId="0" borderId="27" numFmtId="0" xfId="0" applyFont="1" applyBorder="1" applyAlignment="1">
      <alignment horizontal="center"/>
    </xf>
    <xf fontId="18" fillId="0" borderId="28" numFmtId="0" xfId="0" applyFont="1" applyBorder="1" applyAlignment="1">
      <alignment horizontal="center"/>
    </xf>
    <xf fontId="10" fillId="2" borderId="47" numFmtId="0" xfId="0" applyFont="1" applyFill="1" applyBorder="1" applyAlignment="1">
      <alignment horizontal="center" vertical="center" wrapText="1"/>
    </xf>
    <xf fontId="10" fillId="2" borderId="49" numFmtId="0" xfId="0" applyFont="1" applyFill="1" applyBorder="1" applyAlignment="1">
      <alignment horizontal="center" vertical="center"/>
    </xf>
    <xf fontId="10" fillId="2" borderId="50" numFmtId="0" xfId="0" applyFont="1" applyFill="1" applyBorder="1" applyAlignment="1">
      <alignment horizontal="center" vertical="center"/>
    </xf>
    <xf fontId="0" fillId="0" borderId="50" numFmtId="0" xfId="0" applyBorder="1" applyAlignment="1">
      <alignment horizontal="center" vertical="center"/>
    </xf>
    <xf fontId="0" fillId="0" borderId="48" numFmtId="0" xfId="0" applyBorder="1" applyAlignment="1">
      <alignment horizontal="center" vertical="center"/>
    </xf>
    <xf fontId="10" fillId="2" borderId="0" numFmtId="0" xfId="0" applyFont="1" applyFill="1" applyAlignment="1">
      <alignment horizontal="left" vertical="center"/>
    </xf>
    <xf fontId="10" fillId="0" borderId="30" numFmtId="0" xfId="0" applyFont="1" applyBorder="1" applyAlignment="1">
      <alignment wrapText="1"/>
    </xf>
    <xf fontId="10" fillId="0" borderId="51" numFmtId="0" xfId="0" applyFont="1" applyBorder="1" applyAlignment="1">
      <alignment wrapText="1"/>
    </xf>
    <xf fontId="10" fillId="0" borderId="29" numFmtId="0" xfId="0" applyFont="1" applyBorder="1" applyAlignment="1">
      <alignment vertical="center" wrapText="1"/>
    </xf>
    <xf fontId="10" fillId="0" borderId="29" numFmtId="0" xfId="0" applyFont="1" applyBorder="1" applyAlignment="1">
      <alignment horizontal="center" shrinkToFit="1" vertical="center"/>
    </xf>
    <xf fontId="10" fillId="0" borderId="52" numFmtId="0" xfId="0" applyFont="1" applyBorder="1" applyAlignment="1">
      <alignment horizontal="left" vertical="center" wrapText="1"/>
    </xf>
    <xf fontId="14" fillId="2" borderId="53" numFmtId="0" xfId="0" applyFont="1" applyFill="1" applyBorder="1" applyAlignment="1">
      <alignment horizontal="center" vertical="center" wrapText="1"/>
    </xf>
    <xf fontId="14" fillId="2" borderId="54" numFmtId="0" xfId="0" applyFont="1" applyFill="1" applyBorder="1" applyAlignment="1">
      <alignment horizontal="center"/>
    </xf>
    <xf fontId="14" fillId="2" borderId="55" numFmtId="0" xfId="0" applyFont="1" applyFill="1" applyBorder="1" applyAlignment="1">
      <alignment horizontal="center"/>
    </xf>
    <xf fontId="14" fillId="2" borderId="56" numFmtId="0" xfId="0" applyFont="1" applyFill="1" applyBorder="1" applyAlignment="1">
      <alignment horizontal="center" vertical="center" wrapText="1"/>
    </xf>
    <xf fontId="14" fillId="2" borderId="57" numFmtId="0" xfId="0" applyFont="1" applyFill="1" applyBorder="1" applyAlignment="1">
      <alignment horizontal="center"/>
    </xf>
    <xf fontId="14" fillId="0" borderId="56" numFmtId="0" xfId="0" applyFont="1" applyBorder="1" applyAlignment="1">
      <alignment horizontal="center" vertical="center" wrapText="1"/>
    </xf>
    <xf fontId="14" fillId="0" borderId="54" numFmtId="0" xfId="0" applyFont="1" applyBorder="1" applyAlignment="1">
      <alignment horizontal="center"/>
    </xf>
    <xf fontId="14" fillId="0" borderId="55" numFmtId="0" xfId="0" applyFont="1" applyBorder="1" applyAlignment="1">
      <alignment horizontal="center"/>
    </xf>
    <xf fontId="14" fillId="0" borderId="57" numFmtId="0" xfId="0" applyFont="1" applyBorder="1" applyAlignment="1">
      <alignment horizontal="center"/>
    </xf>
    <xf fontId="10" fillId="2" borderId="35" numFmtId="0" xfId="0" applyFont="1" applyFill="1" applyBorder="1" applyAlignment="1">
      <alignment horizontal="center" vertical="center" wrapText="1"/>
    </xf>
    <xf fontId="10" fillId="2" borderId="21" numFmtId="0" xfId="0" applyFont="1" applyFill="1" applyBorder="1" applyAlignment="1">
      <alignment horizontal="center" vertical="center"/>
    </xf>
    <xf fontId="10" fillId="2" borderId="0" numFmtId="0" xfId="0" applyFont="1" applyFill="1" applyAlignment="1">
      <alignment horizontal="center" vertical="center"/>
    </xf>
    <xf fontId="0" fillId="0" borderId="52" numFmtId="0" xfId="0" applyBorder="1" applyAlignment="1">
      <alignment horizontal="center" vertical="center"/>
    </xf>
    <xf fontId="7" fillId="13" borderId="15" numFmtId="0" xfId="0" applyFont="1" applyFill="1" applyBorder="1" applyAlignment="1">
      <alignment horizontal="center" vertical="center"/>
    </xf>
    <xf fontId="7" fillId="7" borderId="16" numFmtId="0" xfId="0" applyFont="1" applyFill="1" applyBorder="1" applyAlignment="1">
      <alignment vertical="center"/>
    </xf>
    <xf fontId="14" fillId="2" borderId="5" numFmtId="0" xfId="0" applyFont="1" applyFill="1" applyBorder="1" applyAlignment="1">
      <alignment horizontal="center" vertical="center" wrapText="1"/>
    </xf>
    <xf fontId="14" fillId="2" borderId="41" numFmtId="0" xfId="0" applyFont="1" applyFill="1" applyBorder="1" applyAlignment="1">
      <alignment horizontal="center" vertical="center" wrapText="1"/>
    </xf>
    <xf fontId="14" fillId="2" borderId="58" numFmtId="0" xfId="0" applyFont="1" applyFill="1" applyBorder="1" applyAlignment="1">
      <alignment horizontal="center" vertical="center" wrapText="1"/>
    </xf>
    <xf fontId="22" fillId="2" borderId="52" numFmtId="0" xfId="0" applyFont="1" applyFill="1" applyBorder="1" applyAlignment="1">
      <alignment horizontal="center" vertical="center" wrapText="1"/>
    </xf>
    <xf fontId="14" fillId="0" borderId="58" numFmtId="0" xfId="0" applyFont="1" applyBorder="1" applyAlignment="1">
      <alignment horizontal="center" vertical="center" wrapText="1"/>
    </xf>
    <xf fontId="14" fillId="0" borderId="41" numFmtId="0" xfId="0" applyFont="1" applyBorder="1" applyAlignment="1">
      <alignment horizontal="center" vertical="center" wrapText="1"/>
    </xf>
    <xf fontId="22" fillId="0" borderId="52" numFmtId="2" xfId="0" applyNumberFormat="1" applyFont="1" applyBorder="1" applyAlignment="1">
      <alignment horizontal="center" vertical="center" wrapText="1"/>
    </xf>
    <xf fontId="9" fillId="0" borderId="0" numFmtId="0" xfId="0" applyFont="1" applyAlignment="1">
      <alignment horizontal="left" vertical="center" wrapText="1"/>
    </xf>
    <xf fontId="7" fillId="6" borderId="59" numFmtId="0" xfId="0" applyFont="1" applyFill="1" applyBorder="1" applyAlignment="1">
      <alignment horizontal="center" vertical="center"/>
    </xf>
    <xf fontId="7" fillId="7" borderId="60" numFmtId="0" xfId="0" applyFont="1" applyFill="1" applyBorder="1" applyAlignment="1">
      <alignment vertical="center"/>
    </xf>
    <xf fontId="23" fillId="2" borderId="61" numFmtId="0" xfId="0" applyFont="1" applyFill="1" applyBorder="1" applyAlignment="1">
      <alignment horizontal="center"/>
    </xf>
    <xf fontId="10" fillId="2" borderId="2" numFmtId="0" xfId="0" applyFont="1" applyFill="1" applyBorder="1" applyAlignment="1">
      <alignment horizontal="center"/>
    </xf>
    <xf fontId="10" fillId="2" borderId="62" numFmtId="0" xfId="0" applyFont="1" applyFill="1" applyBorder="1" applyAlignment="1">
      <alignment horizontal="center"/>
    </xf>
    <xf fontId="23" fillId="0" borderId="61" numFmtId="0" xfId="0" applyFont="1" applyBorder="1" applyAlignment="1">
      <alignment horizontal="center"/>
    </xf>
    <xf fontId="10" fillId="0" borderId="2" numFmtId="0" xfId="0" applyFont="1" applyBorder="1" applyAlignment="1">
      <alignment horizontal="center"/>
    </xf>
    <xf fontId="10" fillId="0" borderId="62" numFmtId="2" xfId="0" applyNumberFormat="1" applyFont="1" applyBorder="1" applyAlignment="1">
      <alignment horizontal="center"/>
    </xf>
    <xf fontId="10" fillId="2" borderId="12" numFmtId="0" xfId="0" applyFont="1" applyFill="1" applyBorder="1" applyAlignment="1">
      <alignment horizontal="left" vertical="center"/>
    </xf>
    <xf fontId="7" fillId="6" borderId="29" numFmtId="0" xfId="0" applyFont="1" applyFill="1" applyBorder="1" applyAlignment="1">
      <alignment horizontal="center" vertical="center"/>
    </xf>
    <xf fontId="7" fillId="7" borderId="35" numFmtId="0" xfId="0" applyFont="1" applyFill="1" applyBorder="1" applyAlignment="1">
      <alignment vertical="center"/>
    </xf>
    <xf fontId="7" fillId="7" borderId="15" numFmtId="0" xfId="0" applyFont="1" applyFill="1" applyBorder="1" applyAlignment="1">
      <alignment vertical="center"/>
    </xf>
    <xf fontId="7" fillId="0" borderId="15" numFmtId="0" xfId="0" applyFont="1" applyBorder="1" applyAlignment="1">
      <alignment vertical="center"/>
    </xf>
    <xf fontId="7" fillId="0" borderId="57" numFmtId="0" xfId="0" applyFont="1" applyBorder="1" applyAlignment="1">
      <alignment horizontal="left" vertical="center" wrapText="1"/>
    </xf>
    <xf fontId="0" fillId="0" borderId="53" numFmtId="0" xfId="0" applyBorder="1" applyAlignment="1">
      <alignment horizontal="center" wrapText="1"/>
    </xf>
    <xf fontId="0" fillId="0" borderId="63" numFmtId="0" xfId="0" applyBorder="1" applyAlignment="1">
      <alignment horizontal="center"/>
    </xf>
    <xf fontId="0" fillId="0" borderId="64" numFmtId="0" xfId="0" applyBorder="1" applyAlignment="1">
      <alignment horizontal="center"/>
    </xf>
    <xf fontId="14" fillId="2" borderId="36" numFmtId="0" xfId="0" applyFont="1" applyFill="1" applyBorder="1" applyAlignment="1">
      <alignment horizontal="center" wrapText="1"/>
    </xf>
    <xf fontId="23" fillId="2" borderId="38" numFmtId="0" xfId="0" applyFont="1" applyFill="1" applyBorder="1" applyAlignment="1">
      <alignment horizontal="center"/>
    </xf>
    <xf fontId="10" fillId="2" borderId="38" numFmtId="0" xfId="0" applyFont="1" applyFill="1" applyBorder="1" applyAlignment="1">
      <alignment horizontal="center"/>
    </xf>
    <xf fontId="10" fillId="2" borderId="57" numFmtId="0" xfId="0" applyFont="1" applyFill="1" applyBorder="1" applyAlignment="1">
      <alignment horizontal="center"/>
    </xf>
    <xf fontId="7" fillId="0" borderId="36" numFmtId="0" xfId="0" applyFont="1" applyBorder="1" applyAlignment="1">
      <alignment horizontal="center" vertical="center"/>
    </xf>
    <xf fontId="24" fillId="0" borderId="65" numFmtId="1" xfId="0" applyNumberFormat="1" applyFont="1" applyBorder="1" applyAlignment="1">
      <alignment horizontal="center" vertical="center"/>
    </xf>
    <xf fontId="24" fillId="0" borderId="54" numFmtId="0" xfId="0" applyFont="1" applyBorder="1" applyAlignment="1">
      <alignment horizontal="center" vertical="center"/>
    </xf>
    <xf fontId="25" fillId="0" borderId="37" numFmtId="2" xfId="0" applyNumberFormat="1" applyFont="1" applyBorder="1" applyAlignment="1">
      <alignment horizontal="center" shrinkToFit="1" vertical="center"/>
    </xf>
    <xf fontId="10" fillId="0" borderId="16" numFmtId="2" xfId="0" applyNumberFormat="1" applyFont="1" applyBorder="1" applyAlignment="1">
      <alignment horizontal="center" vertical="center" wrapText="1"/>
    </xf>
    <xf fontId="7" fillId="0" borderId="17" numFmtId="0" xfId="0" applyFont="1" applyBorder="1" applyAlignment="1">
      <alignment horizontal="center" vertical="center" wrapText="1"/>
    </xf>
    <xf fontId="0" fillId="3" borderId="50" numFmtId="2" xfId="0" applyNumberFormat="1" applyFill="1" applyBorder="1"/>
    <xf fontId="0" fillId="3" borderId="63" numFmtId="0" xfId="0" applyFill="1" applyBorder="1"/>
    <xf fontId="15" fillId="14" borderId="50" numFmtId="2" xfId="0" applyNumberFormat="1" applyFont="1" applyFill="1" applyBorder="1"/>
    <xf fontId="0" fillId="14" borderId="64" numFmtId="0" xfId="0" applyFill="1" applyBorder="1"/>
    <xf fontId="0" fillId="0" borderId="50" numFmtId="0" xfId="0" applyBorder="1"/>
    <xf fontId="7" fillId="0" borderId="0" numFmtId="0" xfId="0" applyFont="1" applyAlignment="1">
      <alignment horizontal="left" vertical="center" wrapText="1"/>
    </xf>
    <xf fontId="7" fillId="13" borderId="29" numFmtId="0" xfId="0" applyFont="1" applyFill="1" applyBorder="1" applyAlignment="1">
      <alignment horizontal="center" vertical="center"/>
    </xf>
    <xf fontId="7" fillId="7" borderId="29" numFmtId="0" xfId="0" applyFont="1" applyFill="1" applyBorder="1" applyAlignment="1">
      <alignment vertical="center"/>
    </xf>
    <xf fontId="7" fillId="0" borderId="29" numFmtId="0" xfId="0" applyFont="1" applyBorder="1" applyAlignment="1">
      <alignment vertical="center"/>
    </xf>
    <xf fontId="7" fillId="5" borderId="18" numFmtId="0" xfId="0" applyFont="1" applyFill="1" applyBorder="1" applyAlignment="1">
      <alignment horizontal="left" vertical="center" wrapText="1"/>
    </xf>
    <xf fontId="7" fillId="5" borderId="66" numFmtId="0" xfId="0" applyFont="1" applyFill="1" applyBorder="1" applyAlignment="1">
      <alignment horizontal="left" vertical="center" wrapText="1"/>
    </xf>
    <xf fontId="0" fillId="0" borderId="5" numFmtId="0" xfId="0" applyBorder="1" applyAlignment="1">
      <alignment horizontal="center" wrapText="1"/>
    </xf>
    <xf fontId="0" fillId="0" borderId="67" numFmtId="0" xfId="0" applyBorder="1" applyAlignment="1">
      <alignment horizontal="center"/>
    </xf>
    <xf fontId="0" fillId="0" borderId="68" numFmtId="0" xfId="0" applyBorder="1" applyAlignment="1">
      <alignment horizontal="center"/>
    </xf>
    <xf fontId="14" fillId="15" borderId="69" numFmtId="0" xfId="0" applyFont="1" applyFill="1" applyBorder="1" applyAlignment="1">
      <alignment horizontal="center" wrapText="1"/>
    </xf>
    <xf fontId="23" fillId="15" borderId="70" numFmtId="0" xfId="0" applyFont="1" applyFill="1" applyBorder="1" applyAlignment="1">
      <alignment horizontal="center"/>
    </xf>
    <xf fontId="10" fillId="15" borderId="70" numFmtId="0" xfId="0" applyFont="1" applyFill="1" applyBorder="1" applyAlignment="1">
      <alignment horizontal="center"/>
    </xf>
    <xf fontId="10" fillId="15" borderId="71" numFmtId="0" xfId="0" applyFont="1" applyFill="1" applyBorder="1" applyAlignment="1">
      <alignment horizontal="center"/>
    </xf>
    <xf fontId="7" fillId="5" borderId="39" numFmtId="0" xfId="0" applyFont="1" applyFill="1" applyBorder="1" applyAlignment="1">
      <alignment horizontal="center" vertical="center"/>
    </xf>
    <xf fontId="24" fillId="5" borderId="11" numFmtId="1" xfId="0" applyNumberFormat="1" applyFont="1" applyFill="1" applyBorder="1" applyAlignment="1">
      <alignment horizontal="center" vertical="center"/>
    </xf>
    <xf fontId="24" fillId="5" borderId="9" numFmtId="0" xfId="0" applyFont="1" applyFill="1" applyBorder="1" applyAlignment="1">
      <alignment horizontal="center" vertical="center"/>
    </xf>
    <xf fontId="25" fillId="5" borderId="40" numFmtId="2" xfId="0" applyNumberFormat="1" applyFont="1" applyFill="1" applyBorder="1" applyAlignment="1">
      <alignment horizontal="center" shrinkToFit="1" vertical="center"/>
    </xf>
    <xf fontId="10" fillId="5" borderId="19" numFmtId="2" xfId="0" applyNumberFormat="1" applyFont="1" applyFill="1" applyBorder="1" applyAlignment="1">
      <alignment horizontal="center" vertical="center" wrapText="1"/>
    </xf>
    <xf fontId="24" fillId="5" borderId="20" numFmtId="2" xfId="0" applyNumberFormat="1" applyFont="1" applyFill="1" applyBorder="1" applyAlignment="1">
      <alignment horizontal="center" vertical="center" wrapText="1"/>
    </xf>
    <xf fontId="0" fillId="3" borderId="0" numFmtId="2" xfId="0" applyNumberFormat="1" applyFill="1"/>
    <xf fontId="0" fillId="3" borderId="67" numFmtId="0" xfId="0" applyFill="1" applyBorder="1"/>
    <xf fontId="15" fillId="14" borderId="0" numFmtId="2" xfId="0" applyNumberFormat="1" applyFont="1" applyFill="1"/>
    <xf fontId="0" fillId="14" borderId="68" numFmtId="0" xfId="0" applyFill="1" applyBorder="1"/>
    <xf fontId="26" fillId="0" borderId="0" numFmtId="0" xfId="0" applyFont="1" applyAlignment="1">
      <alignment horizontal="center" vertical="center" wrapText="1"/>
    </xf>
    <xf fontId="7" fillId="5" borderId="29" numFmtId="0" xfId="0" applyFont="1" applyFill="1" applyBorder="1" applyAlignment="1">
      <alignment horizontal="left" vertical="center" wrapText="1"/>
    </xf>
    <xf fontId="7" fillId="5" borderId="52" numFmtId="0" xfId="0" applyFont="1" applyFill="1" applyBorder="1" applyAlignment="1">
      <alignment horizontal="left" vertical="center" wrapText="1"/>
    </xf>
    <xf fontId="14" fillId="16" borderId="58" numFmtId="0" xfId="0" applyFont="1" applyFill="1" applyBorder="1" applyAlignment="1">
      <alignment horizontal="center" wrapText="1"/>
    </xf>
    <xf fontId="23" fillId="16" borderId="67" numFmtId="0" xfId="0" applyFont="1" applyFill="1" applyBorder="1" applyAlignment="1">
      <alignment horizontal="center"/>
    </xf>
    <xf fontId="10" fillId="16" borderId="70" numFmtId="0" xfId="0" applyFont="1" applyFill="1" applyBorder="1" applyAlignment="1">
      <alignment horizontal="center"/>
    </xf>
    <xf fontId="10" fillId="16" borderId="52" numFmtId="0" xfId="0" applyFont="1" applyFill="1" applyBorder="1" applyAlignment="1">
      <alignment horizontal="center"/>
    </xf>
    <xf fontId="7" fillId="5" borderId="20" numFmtId="0" xfId="0" applyFont="1" applyFill="1" applyBorder="1" applyAlignment="1">
      <alignment horizontal="center" vertical="center" wrapText="1"/>
    </xf>
    <xf fontId="26" fillId="0" borderId="0" numFmtId="0" xfId="0" applyFont="1" applyAlignment="1">
      <alignment vertical="center"/>
    </xf>
    <xf fontId="7" fillId="7" borderId="59" numFmtId="0" xfId="0" applyFont="1" applyFill="1" applyBorder="1" applyAlignment="1">
      <alignment vertical="center"/>
    </xf>
    <xf fontId="7" fillId="0" borderId="59" numFmtId="0" xfId="0" applyFont="1" applyBorder="1" applyAlignment="1">
      <alignment vertical="center"/>
    </xf>
    <xf fontId="7" fillId="0" borderId="59" numFmtId="0" xfId="0" applyFont="1" applyBorder="1" applyAlignment="1">
      <alignment horizontal="left" vertical="center" wrapText="1"/>
    </xf>
    <xf fontId="7" fillId="0" borderId="72" numFmtId="0" xfId="0" applyFont="1" applyBorder="1" applyAlignment="1">
      <alignment horizontal="left" vertical="top" wrapText="1"/>
    </xf>
    <xf fontId="14" fillId="2" borderId="39" numFmtId="0" xfId="0" applyFont="1" applyFill="1" applyBorder="1" applyAlignment="1">
      <alignment vertical="center" wrapText="1"/>
    </xf>
    <xf fontId="23" fillId="2" borderId="41" numFmtId="0" xfId="0" applyFont="1" applyFill="1" applyBorder="1" applyAlignment="1">
      <alignment horizontal="center"/>
    </xf>
    <xf fontId="10" fillId="2" borderId="66" numFmtId="0" xfId="0" applyFont="1" applyFill="1" applyBorder="1" applyAlignment="1">
      <alignment horizontal="center"/>
    </xf>
    <xf fontId="7" fillId="0" borderId="69" numFmtId="0" xfId="0" applyFont="1" applyBorder="1" applyAlignment="1">
      <alignment horizontal="center" vertical="center"/>
    </xf>
    <xf fontId="7" fillId="0" borderId="8" numFmtId="1" xfId="0" applyNumberFormat="1" applyFont="1" applyBorder="1" applyAlignment="1">
      <alignment horizontal="center" vertical="center"/>
    </xf>
    <xf fontId="7" fillId="0" borderId="6" numFmtId="0" xfId="0" applyFont="1" applyBorder="1" applyAlignment="1">
      <alignment horizontal="center" vertical="center"/>
    </xf>
    <xf fontId="24" fillId="0" borderId="73" numFmtId="2" xfId="0" applyNumberFormat="1" applyFont="1" applyBorder="1" applyAlignment="1">
      <alignment horizontal="center" shrinkToFit="1" vertical="center"/>
    </xf>
    <xf fontId="10" fillId="0" borderId="35" numFmtId="2" xfId="0" applyNumberFormat="1" applyFont="1" applyBorder="1" applyAlignment="1">
      <alignment horizontal="center" vertical="center"/>
    </xf>
    <xf fontId="7" fillId="5" borderId="21" numFmtId="0" xfId="0" applyFont="1" applyFill="1" applyBorder="1" applyAlignment="1">
      <alignment horizontal="center" vertical="center"/>
    </xf>
    <xf fontId="0" fillId="3" borderId="0" numFmtId="0" xfId="0" applyFill="1"/>
    <xf fontId="0" fillId="14" borderId="0" numFmtId="0" xfId="0" applyFill="1"/>
    <xf fontId="13" fillId="2" borderId="0" numFmtId="0" xfId="0" applyFont="1" applyFill="1" applyAlignment="1">
      <alignment horizontal="left" vertical="center"/>
    </xf>
    <xf fontId="0" fillId="0" borderId="29" numFmtId="0" xfId="0" applyBorder="1" applyAlignment="1">
      <alignment horizontal="left" vertical="center" wrapText="1"/>
    </xf>
    <xf fontId="7" fillId="0" borderId="66" numFmtId="0" xfId="0" applyFont="1" applyBorder="1" applyAlignment="1">
      <alignment horizontal="left" vertical="top" wrapText="1"/>
    </xf>
    <xf fontId="14" fillId="2" borderId="69" numFmtId="0" xfId="0" applyFont="1" applyFill="1" applyBorder="1" applyAlignment="1">
      <alignment vertical="center" wrapText="1"/>
    </xf>
    <xf fontId="23" fillId="2" borderId="70" numFmtId="0" xfId="0" applyFont="1" applyFill="1" applyBorder="1" applyAlignment="1">
      <alignment horizontal="center"/>
    </xf>
    <xf fontId="10" fillId="2" borderId="71" numFmtId="0" xfId="0" applyFont="1" applyFill="1" applyBorder="1" applyAlignment="1">
      <alignment horizontal="center"/>
    </xf>
    <xf fontId="7" fillId="0" borderId="39" numFmtId="0" xfId="0" applyFont="1" applyBorder="1" applyAlignment="1">
      <alignment horizontal="center" vertical="center"/>
    </xf>
    <xf fontId="7" fillId="0" borderId="11" numFmtId="1" xfId="0" applyNumberFormat="1" applyFont="1" applyBorder="1" applyAlignment="1">
      <alignment horizontal="center" vertical="center"/>
    </xf>
    <xf fontId="7" fillId="0" borderId="9" numFmtId="0" xfId="0" applyFont="1" applyBorder="1" applyAlignment="1">
      <alignment horizontal="center" vertical="center"/>
    </xf>
    <xf fontId="24" fillId="0" borderId="40" numFmtId="2" xfId="0" applyNumberFormat="1" applyFont="1" applyBorder="1" applyAlignment="1">
      <alignment horizontal="center" shrinkToFit="1" vertical="center"/>
    </xf>
    <xf fontId="0" fillId="5" borderId="21" numFmtId="0" xfId="0" applyFill="1" applyBorder="1" applyAlignment="1">
      <alignment horizontal="center" vertical="center"/>
    </xf>
    <xf fontId="7" fillId="0" borderId="52" numFmtId="0" xfId="0" applyFont="1" applyBorder="1" applyAlignment="1">
      <alignment horizontal="left" vertical="top" wrapText="1"/>
    </xf>
    <xf fontId="7" fillId="0" borderId="42" numFmtId="0" xfId="0" applyFont="1" applyBorder="1" applyAlignment="1">
      <alignment horizontal="center" vertical="center"/>
    </xf>
    <xf fontId="7" fillId="0" borderId="74" numFmtId="1" xfId="0" applyNumberFormat="1" applyFont="1" applyBorder="1" applyAlignment="1">
      <alignment horizontal="center" vertical="center"/>
    </xf>
    <xf fontId="7" fillId="0" borderId="75" numFmtId="0" xfId="0" applyFont="1" applyBorder="1" applyAlignment="1">
      <alignment horizontal="center" vertical="center"/>
    </xf>
    <xf fontId="24" fillId="0" borderId="43" numFmtId="2" xfId="0" applyNumberFormat="1" applyFont="1" applyBorder="1" applyAlignment="1">
      <alignment horizontal="center" shrinkToFit="1" vertical="center"/>
    </xf>
    <xf fontId="10" fillId="0" borderId="76" numFmtId="2" xfId="0" applyNumberFormat="1" applyFont="1" applyBorder="1" applyAlignment="1">
      <alignment horizontal="center" vertical="center"/>
    </xf>
    <xf fontId="7" fillId="0" borderId="65" numFmtId="1" xfId="0" applyNumberFormat="1" applyFont="1" applyBorder="1" applyAlignment="1">
      <alignment horizontal="center" vertical="center"/>
    </xf>
    <xf fontId="7" fillId="0" borderId="54" numFmtId="0" xfId="0" applyFont="1" applyBorder="1" applyAlignment="1">
      <alignment horizontal="center" vertical="center"/>
    </xf>
    <xf fontId="24" fillId="0" borderId="37" numFmtId="2" xfId="0" applyNumberFormat="1" applyFont="1" applyBorder="1" applyAlignment="1">
      <alignment horizontal="center" shrinkToFit="1" vertical="center"/>
    </xf>
    <xf fontId="10" fillId="0" borderId="60" numFmtId="2" xfId="0" applyNumberFormat="1" applyFont="1" applyBorder="1" applyAlignment="1">
      <alignment horizontal="center" vertical="center"/>
    </xf>
    <xf fontId="0" fillId="5" borderId="77" numFmtId="0" xfId="0" applyFill="1" applyBorder="1" applyAlignment="1">
      <alignment horizontal="center" vertical="center"/>
    </xf>
    <xf fontId="0" fillId="2" borderId="0" numFmtId="0" xfId="0" applyFill="1" applyAlignment="1">
      <alignment horizontal="left" vertical="center"/>
    </xf>
    <xf fontId="0" fillId="5" borderId="78" numFmtId="0" xfId="0" applyFill="1" applyBorder="1" applyAlignment="1">
      <alignment horizontal="center" vertical="center"/>
    </xf>
    <xf fontId="7" fillId="0" borderId="71" numFmtId="0" xfId="0" applyFont="1" applyBorder="1" applyAlignment="1">
      <alignment horizontal="left" vertical="top" wrapText="1"/>
    </xf>
    <xf fontId="7" fillId="5" borderId="77" numFmtId="0" xfId="0" applyFont="1" applyFill="1" applyBorder="1" applyAlignment="1">
      <alignment horizontal="center" vertical="center"/>
    </xf>
    <xf fontId="7" fillId="2" borderId="0" numFmtId="0" xfId="0" applyFont="1" applyFill="1" applyAlignment="1">
      <alignment horizontal="left" vertical="center"/>
    </xf>
    <xf fontId="7" fillId="0" borderId="0" numFmtId="0" xfId="0" applyFont="1" applyAlignment="1">
      <alignment horizontal="left" vertical="top" wrapText="1"/>
    </xf>
    <xf fontId="7" fillId="6" borderId="79" numFmtId="0" xfId="0" applyFont="1" applyFill="1" applyBorder="1" applyAlignment="1">
      <alignment horizontal="center" vertical="center"/>
    </xf>
    <xf fontId="7" fillId="7" borderId="76" numFmtId="0" xfId="0" applyFont="1" applyFill="1" applyBorder="1" applyAlignment="1">
      <alignment vertical="center"/>
    </xf>
    <xf fontId="7" fillId="0" borderId="3" numFmtId="1" xfId="0" applyNumberFormat="1" applyFont="1" applyBorder="1" applyAlignment="1">
      <alignment horizontal="center" vertical="center"/>
    </xf>
    <xf fontId="7" fillId="0" borderId="1" numFmtId="0" xfId="0" applyFont="1" applyBorder="1" applyAlignment="1">
      <alignment horizontal="center" vertical="center"/>
    </xf>
    <xf fontId="24" fillId="0" borderId="62" numFmtId="2" xfId="0" applyNumberFormat="1" applyFont="1" applyBorder="1" applyAlignment="1">
      <alignment horizontal="center" shrinkToFit="1" vertical="center"/>
    </xf>
    <xf fontId="7" fillId="7" borderId="18" numFmtId="0" xfId="0" applyFont="1" applyFill="1" applyBorder="1" applyAlignment="1">
      <alignment horizontal="center" vertical="center" wrapText="1"/>
    </xf>
    <xf fontId="7" fillId="0" borderId="19" numFmtId="0" xfId="0" applyFont="1" applyBorder="1" applyAlignment="1">
      <alignment vertical="center" wrapText="1"/>
    </xf>
    <xf fontId="7" fillId="10" borderId="18" numFmtId="0" xfId="0" applyFont="1" applyFill="1" applyBorder="1" applyAlignment="1">
      <alignment horizontal="center" vertical="center" wrapText="1"/>
    </xf>
    <xf fontId="7" fillId="7" borderId="79" numFmtId="0" xfId="0" applyFont="1" applyFill="1" applyBorder="1" applyAlignment="1">
      <alignment vertical="center"/>
    </xf>
    <xf fontId="7" fillId="0" borderId="79" numFmtId="0" xfId="0" applyFont="1" applyBorder="1" applyAlignment="1">
      <alignment vertical="center"/>
    </xf>
    <xf fontId="0" fillId="0" borderId="79" numFmtId="0" xfId="0" applyBorder="1" applyAlignment="1">
      <alignment horizontal="left" vertical="center" wrapText="1"/>
    </xf>
    <xf fontId="0" fillId="0" borderId="8" numFmtId="0" xfId="0" applyBorder="1" applyAlignment="1">
      <alignment horizontal="center" wrapText="1"/>
    </xf>
    <xf fontId="0" fillId="0" borderId="70" numFmtId="0" xfId="0" applyBorder="1" applyAlignment="1">
      <alignment horizontal="center"/>
    </xf>
    <xf fontId="0" fillId="0" borderId="73" numFmtId="0" xfId="0" applyBorder="1" applyAlignment="1">
      <alignment horizontal="center"/>
    </xf>
    <xf fontId="7" fillId="5" borderId="78" numFmtId="0" xfId="0" applyFont="1" applyFill="1" applyBorder="1" applyAlignment="1">
      <alignment horizontal="center" vertical="center"/>
    </xf>
    <xf fontId="7" fillId="6" borderId="59" numFmtId="0" xfId="0" applyFont="1" applyFill="1" applyBorder="1" applyAlignment="1">
      <alignment horizontal="center" vertical="center" wrapText="1"/>
    </xf>
    <xf fontId="7" fillId="7" borderId="60" numFmtId="0" xfId="0" applyFont="1" applyFill="1" applyBorder="1" applyAlignment="1">
      <alignment vertical="center" wrapText="1"/>
    </xf>
    <xf fontId="7" fillId="0" borderId="18" numFmtId="0" xfId="0" applyFont="1" applyBorder="1" applyAlignment="1">
      <alignment vertical="center" wrapText="1"/>
    </xf>
    <xf fontId="7" fillId="0" borderId="79" numFmtId="0" xfId="0" applyFont="1" applyBorder="1" applyAlignment="1">
      <alignment vertical="center" wrapText="1"/>
    </xf>
    <xf fontId="7" fillId="0" borderId="79" numFmtId="0" xfId="0" applyFont="1" applyBorder="1" applyAlignment="1">
      <alignment horizontal="left" vertical="center" wrapText="1"/>
    </xf>
    <xf fontId="7" fillId="0" borderId="71" numFmtId="0" xfId="0" applyFont="1" applyBorder="1" applyAlignment="1">
      <alignment horizontal="left" vertical="center" wrapText="1"/>
    </xf>
    <xf fontId="8" fillId="2" borderId="5" numFmtId="0" xfId="0" applyFont="1" applyFill="1" applyBorder="1" applyAlignment="1">
      <alignment horizontal="center" vertical="center" wrapText="1"/>
    </xf>
    <xf fontId="8" fillId="2" borderId="67" numFmtId="0" xfId="0" applyFont="1" applyFill="1" applyBorder="1" applyAlignment="1">
      <alignment horizontal="center" vertical="center" wrapText="1"/>
    </xf>
    <xf fontId="8" fillId="2" borderId="4" numFmtId="0" xfId="0" applyFont="1" applyFill="1" applyBorder="1" applyAlignment="1">
      <alignment horizontal="center" vertical="center" wrapText="1"/>
    </xf>
    <xf fontId="23" fillId="2" borderId="6" numFmtId="0" xfId="0" applyFont="1" applyFill="1" applyBorder="1" applyAlignment="1">
      <alignment horizontal="center"/>
    </xf>
    <xf fontId="10" fillId="2" borderId="73" numFmtId="0" xfId="0" applyFont="1" applyFill="1" applyBorder="1" applyAlignment="1">
      <alignment horizontal="center"/>
    </xf>
    <xf fontId="7" fillId="0" borderId="65" numFmtId="0" xfId="0" applyFont="1" applyBorder="1" applyAlignment="1">
      <alignment horizontal="center" vertical="center"/>
    </xf>
    <xf fontId="7" fillId="0" borderId="64" numFmtId="2" xfId="0" applyNumberFormat="1" applyFont="1" applyBorder="1" applyAlignment="1">
      <alignment horizontal="center" shrinkToFit="1" vertical="center"/>
    </xf>
    <xf fontId="7" fillId="0" borderId="78" numFmtId="0" xfId="0" applyFont="1" applyBorder="1" applyAlignment="1">
      <alignment horizontal="center" vertical="center"/>
    </xf>
    <xf fontId="7" fillId="17" borderId="41" numFmtId="0" xfId="0" applyFont="1" applyFill="1" applyBorder="1" applyAlignment="1">
      <alignment horizontal="left" vertical="top" wrapText="1"/>
    </xf>
    <xf fontId="7" fillId="6" borderId="29" numFmtId="0" xfId="0" applyFont="1" applyFill="1" applyBorder="1" applyAlignment="1">
      <alignment horizontal="center" vertical="center" wrapText="1"/>
    </xf>
    <xf fontId="7" fillId="7" borderId="35" numFmtId="0" xfId="0" applyFont="1" applyFill="1" applyBorder="1" applyAlignment="1">
      <alignment vertical="center" wrapText="1"/>
    </xf>
    <xf fontId="7" fillId="0" borderId="66" numFmtId="0" xfId="0" applyFont="1" applyBorder="1" applyAlignment="1">
      <alignment horizontal="left" vertical="center" wrapText="1"/>
    </xf>
    <xf fontId="0" fillId="0" borderId="5" numFmtId="0" xfId="0" applyBorder="1" applyAlignment="1">
      <alignment horizontal="center" vertical="center" wrapText="1"/>
    </xf>
    <xf fontId="0" fillId="0" borderId="67" numFmtId="0" xfId="0" applyBorder="1" applyAlignment="1">
      <alignment horizontal="center" vertical="center" wrapText="1"/>
    </xf>
    <xf fontId="0" fillId="0" borderId="4" numFmtId="0" xfId="0" applyBorder="1" applyAlignment="1">
      <alignment horizontal="center" vertical="center" wrapText="1"/>
    </xf>
    <xf fontId="7" fillId="0" borderId="8" numFmtId="0" xfId="0" applyFont="1" applyBorder="1" applyAlignment="1">
      <alignment horizontal="center" vertical="center"/>
    </xf>
    <xf fontId="7" fillId="0" borderId="40" numFmtId="2" xfId="0" applyNumberFormat="1" applyFont="1" applyBorder="1" applyAlignment="1">
      <alignment horizontal="center" shrinkToFit="1" vertical="center"/>
    </xf>
    <xf fontId="10" fillId="0" borderId="19" numFmtId="2" xfId="0" applyNumberFormat="1" applyFont="1" applyBorder="1" applyAlignment="1">
      <alignment horizontal="center" vertical="center"/>
    </xf>
    <xf fontId="7" fillId="0" borderId="20" numFmtId="0" xfId="0" applyFont="1" applyBorder="1" applyAlignment="1">
      <alignment horizontal="center" vertical="center"/>
    </xf>
    <xf fontId="7" fillId="0" borderId="0" numFmtId="0" xfId="0" applyFont="1" applyAlignment="1">
      <alignment horizontal="left" vertical="center"/>
    </xf>
    <xf fontId="7" fillId="7" borderId="59" numFmtId="0" xfId="0" applyFont="1" applyFill="1" applyBorder="1" applyAlignment="1">
      <alignment vertical="center" wrapText="1"/>
    </xf>
    <xf fontId="7" fillId="0" borderId="59" numFmtId="0" xfId="0" applyFont="1" applyBorder="1" applyAlignment="1">
      <alignment vertical="center" wrapText="1"/>
    </xf>
    <xf fontId="7" fillId="0" borderId="68" numFmtId="2" xfId="0" applyNumberFormat="1" applyFont="1" applyBorder="1" applyAlignment="1">
      <alignment horizontal="center" shrinkToFit="1" vertical="center"/>
    </xf>
    <xf fontId="7" fillId="7" borderId="29" numFmtId="0" xfId="0" applyFont="1" applyFill="1" applyBorder="1" applyAlignment="1">
      <alignment vertical="center" wrapText="1"/>
    </xf>
    <xf fontId="7" fillId="0" borderId="29" numFmtId="0" xfId="0" applyFont="1" applyBorder="1" applyAlignment="1">
      <alignment vertical="center" wrapText="1"/>
    </xf>
    <xf fontId="7" fillId="6" borderId="79" numFmtId="0" xfId="0" applyFont="1" applyFill="1" applyBorder="1" applyAlignment="1">
      <alignment horizontal="center" vertical="center" wrapText="1"/>
    </xf>
    <xf fontId="7" fillId="7" borderId="76" numFmtId="0" xfId="0" applyFont="1" applyFill="1" applyBorder="1" applyAlignment="1">
      <alignment vertical="center" wrapText="1"/>
    </xf>
    <xf fontId="7" fillId="0" borderId="11" numFmtId="0" xfId="0" applyFont="1" applyBorder="1" applyAlignment="1">
      <alignment horizontal="center" vertical="center"/>
    </xf>
    <xf fontId="7" fillId="7" borderId="79" numFmtId="0" xfId="0" applyFont="1" applyFill="1" applyBorder="1" applyAlignment="1">
      <alignment vertical="center" wrapText="1"/>
    </xf>
    <xf fontId="7" fillId="0" borderId="80" numFmtId="0" xfId="0" applyFont="1" applyBorder="1" applyAlignment="1">
      <alignment horizontal="center" vertical="center"/>
    </xf>
    <xf fontId="7" fillId="0" borderId="81" numFmtId="0" xfId="0" applyFont="1" applyBorder="1" applyAlignment="1">
      <alignment horizontal="center" vertical="center"/>
    </xf>
    <xf fontId="7" fillId="0" borderId="82" numFmtId="0" xfId="0" applyFont="1" applyBorder="1" applyAlignment="1">
      <alignment horizontal="center" vertical="center"/>
    </xf>
    <xf fontId="7" fillId="0" borderId="43" numFmtId="2" xfId="0" applyNumberFormat="1" applyFont="1" applyBorder="1" applyAlignment="1">
      <alignment horizontal="center" shrinkToFit="1" vertical="center"/>
    </xf>
    <xf fontId="7" fillId="0" borderId="38" numFmtId="0" xfId="0" applyFont="1" applyBorder="1" applyAlignment="1">
      <alignment horizontal="center" vertical="center"/>
    </xf>
    <xf fontId="7" fillId="0" borderId="41" numFmtId="0" xfId="0" applyFont="1" applyBorder="1" applyAlignment="1">
      <alignment horizontal="center" vertical="center"/>
    </xf>
    <xf fontId="23" fillId="2" borderId="9" numFmtId="0" xfId="0" applyFont="1" applyFill="1" applyBorder="1" applyAlignment="1">
      <alignment horizontal="center"/>
    </xf>
    <xf fontId="10" fillId="2" borderId="40" numFmtId="0" xfId="0" applyFont="1" applyFill="1" applyBorder="1" applyAlignment="1">
      <alignment horizontal="center"/>
    </xf>
    <xf fontId="14" fillId="2" borderId="83" numFmtId="0" xfId="0" applyFont="1" applyFill="1" applyBorder="1" applyAlignment="1">
      <alignment vertical="center" wrapText="1"/>
    </xf>
    <xf fontId="23" fillId="2" borderId="1" numFmtId="0" xfId="0" applyFont="1" applyFill="1" applyBorder="1" applyAlignment="1">
      <alignment horizontal="center"/>
    </xf>
    <xf fontId="7" fillId="6" borderId="30" numFmtId="0" xfId="0" applyFont="1" applyFill="1" applyBorder="1" applyAlignment="1">
      <alignment horizontal="center" vertical="center"/>
    </xf>
    <xf fontId="7" fillId="7" borderId="51" numFmtId="0" xfId="0" applyFont="1" applyFill="1" applyBorder="1" applyAlignment="1">
      <alignment vertical="center" wrapText="1"/>
    </xf>
    <xf fontId="0" fillId="7" borderId="0" numFmtId="0" xfId="0" applyFill="1" applyAlignment="1">
      <alignment horizontal="center" vertical="center"/>
    </xf>
    <xf fontId="7" fillId="7" borderId="47" numFmtId="0" xfId="0" applyFont="1" applyFill="1" applyBorder="1" applyAlignment="1">
      <alignment vertical="center"/>
    </xf>
    <xf fontId="0" fillId="0" borderId="35" numFmtId="0" xfId="0" applyBorder="1"/>
    <xf fontId="7" fillId="6" borderId="30" numFmtId="0" xfId="0" applyFont="1" applyFill="1" applyBorder="1" applyAlignment="1">
      <alignment horizontal="center" vertical="center" wrapText="1"/>
    </xf>
    <xf fontId="7" fillId="7" borderId="30" numFmtId="0" xfId="0" applyFont="1" applyFill="1" applyBorder="1" applyAlignment="1">
      <alignment vertical="center" wrapText="1"/>
    </xf>
    <xf fontId="7" fillId="0" borderId="30" numFmtId="0" xfId="0" applyFont="1" applyBorder="1" applyAlignment="1">
      <alignment vertical="center" wrapText="1"/>
    </xf>
    <xf fontId="0" fillId="0" borderId="30" numFmtId="0" xfId="0" applyBorder="1" applyAlignment="1">
      <alignment horizontal="left" vertical="center" wrapText="1"/>
    </xf>
    <xf fontId="7" fillId="0" borderId="46" numFmtId="0" xfId="0" applyFont="1" applyBorder="1" applyAlignment="1">
      <alignment horizontal="left" vertical="center" wrapText="1"/>
    </xf>
    <xf fontId="0" fillId="0" borderId="81" numFmtId="0" xfId="0" applyBorder="1" applyAlignment="1">
      <alignment horizontal="center" vertical="center" wrapText="1"/>
    </xf>
    <xf fontId="0" fillId="0" borderId="84" numFmtId="0" xfId="0" applyBorder="1" applyAlignment="1">
      <alignment horizontal="center" vertical="center" wrapText="1"/>
    </xf>
    <xf fontId="0" fillId="0" borderId="82" numFmtId="0" xfId="0" applyBorder="1" applyAlignment="1">
      <alignment horizontal="center" vertical="center" wrapText="1"/>
    </xf>
    <xf fontId="14" fillId="2" borderId="42" numFmtId="0" xfId="0" applyFont="1" applyFill="1" applyBorder="1" applyAlignment="1">
      <alignment vertical="center" wrapText="1"/>
    </xf>
    <xf fontId="23" fillId="2" borderId="44" numFmtId="0" xfId="0" applyFont="1" applyFill="1" applyBorder="1" applyAlignment="1">
      <alignment horizontal="center"/>
    </xf>
    <xf fontId="23" fillId="2" borderId="75" numFmtId="0" xfId="0" applyFont="1" applyFill="1" applyBorder="1" applyAlignment="1">
      <alignment horizontal="center"/>
    </xf>
    <xf fontId="10" fillId="2" borderId="43" numFmtId="0" xfId="0" applyFont="1" applyFill="1" applyBorder="1" applyAlignment="1">
      <alignment horizontal="center"/>
    </xf>
    <xf fontId="7" fillId="0" borderId="44" numFmtId="0" xfId="0" applyFont="1" applyBorder="1" applyAlignment="1">
      <alignment horizontal="center" vertical="center"/>
    </xf>
    <xf fontId="10" fillId="0" borderId="51" numFmtId="2" xfId="0" applyNumberFormat="1" applyFont="1" applyBorder="1" applyAlignment="1">
      <alignment horizontal="center" vertical="center"/>
    </xf>
    <xf fontId="7" fillId="5" borderId="85" numFmtId="0" xfId="0" applyFont="1" applyFill="1" applyBorder="1" applyAlignment="1">
      <alignment horizontal="center" vertical="center"/>
    </xf>
    <xf fontId="0" fillId="3" borderId="45" numFmtId="0" xfId="0" applyFill="1" applyBorder="1"/>
    <xf fontId="0" fillId="3" borderId="84" numFmtId="0" xfId="0" applyFill="1" applyBorder="1"/>
    <xf fontId="0" fillId="14" borderId="45" numFmtId="0" xfId="0" applyFill="1" applyBorder="1"/>
    <xf fontId="0" fillId="14" borderId="86" numFmtId="0" xfId="0" applyFill="1" applyBorder="1"/>
    <xf fontId="0" fillId="0" borderId="45" numFmtId="0" xfId="0" applyBorder="1"/>
    <xf fontId="7" fillId="2" borderId="45" numFmtId="0" xfId="0" applyFont="1" applyFill="1" applyBorder="1" applyAlignment="1">
      <alignment horizontal="left" vertical="center"/>
    </xf>
    <xf fontId="0" fillId="7" borderId="26" numFmtId="0" xfId="0" applyFill="1" applyBorder="1" applyAlignment="1">
      <alignment horizontal="center" vertical="center"/>
    </xf>
    <xf fontId="7" fillId="7" borderId="26" numFmtId="0" xfId="0" applyFont="1" applyFill="1" applyBorder="1" applyAlignment="1">
      <alignment vertical="center"/>
    </xf>
    <xf fontId="7" fillId="0" borderId="29" numFmtId="0" xfId="0" applyFont="1" applyBorder="1" applyAlignment="1">
      <alignment horizontal="left" vertical="center" wrapText="1"/>
    </xf>
    <xf fontId="8" fillId="0" borderId="35" numFmtId="0" xfId="0" applyFont="1" applyBorder="1" applyAlignment="1">
      <alignment horizontal="center" vertical="center" wrapText="1"/>
    </xf>
    <xf fontId="8" fillId="0" borderId="67" numFmtId="0" xfId="0" applyFont="1" applyBorder="1" applyAlignment="1">
      <alignment horizontal="center" vertical="center" wrapText="1"/>
    </xf>
    <xf fontId="8" fillId="0" borderId="52" numFmtId="0" xfId="0" applyFont="1" applyBorder="1" applyAlignment="1">
      <alignment horizontal="center" vertical="center" wrapText="1"/>
    </xf>
    <xf fontId="7" fillId="3" borderId="69" numFmtId="0" xfId="0" applyFont="1" applyFill="1" applyBorder="1" applyAlignment="1">
      <alignment horizontal="center" shrinkToFit="1" vertical="center"/>
    </xf>
    <xf fontId="7" fillId="3" borderId="70" numFmtId="0" xfId="0" applyFont="1" applyFill="1" applyBorder="1" applyAlignment="1">
      <alignment horizontal="center" shrinkToFit="1" vertical="center"/>
    </xf>
    <xf fontId="7" fillId="3" borderId="70" numFmtId="162" xfId="0" applyNumberFormat="1" applyFont="1" applyFill="1" applyBorder="1" applyAlignment="1">
      <alignment horizontal="center" shrinkToFit="1" vertical="center"/>
    </xf>
    <xf fontId="24" fillId="3" borderId="73" numFmtId="162" xfId="0" applyNumberFormat="1" applyFont="1" applyFill="1" applyBorder="1" applyAlignment="1">
      <alignment horizontal="center" shrinkToFit="1" vertical="center"/>
    </xf>
    <xf fontId="7" fillId="18" borderId="36" numFmtId="0" xfId="0" applyFont="1" applyFill="1" applyBorder="1" applyAlignment="1">
      <alignment horizontal="center" vertical="center"/>
    </xf>
    <xf fontId="7" fillId="18" borderId="38" numFmtId="0" xfId="0" applyFont="1" applyFill="1" applyBorder="1" applyAlignment="1">
      <alignment horizontal="center" vertical="center"/>
    </xf>
    <xf fontId="24" fillId="18" borderId="37" numFmtId="2" xfId="0" applyNumberFormat="1" applyFont="1" applyFill="1" applyBorder="1" applyAlignment="1">
      <alignment horizontal="center" shrinkToFit="1" vertical="center"/>
    </xf>
    <xf fontId="10" fillId="2" borderId="47" numFmtId="2" xfId="0" applyNumberFormat="1" applyFont="1" applyFill="1" applyBorder="1" applyAlignment="1">
      <alignment horizontal="center" vertical="center" wrapText="1"/>
    </xf>
    <xf fontId="0" fillId="14" borderId="67" numFmtId="0" xfId="0" applyFill="1" applyBorder="1"/>
    <xf fontId="0" fillId="14" borderId="52" numFmtId="0" xfId="0" applyFill="1" applyBorder="1"/>
    <xf fontId="0" fillId="7" borderId="35" numFmtId="0" xfId="0" applyFill="1" applyBorder="1" applyAlignment="1">
      <alignment horizontal="center" vertical="center"/>
    </xf>
    <xf fontId="0" fillId="0" borderId="29" numFmtId="0" xfId="0" applyBorder="1"/>
    <xf fontId="0" fillId="0" borderId="29" numFmtId="0" xfId="0" applyBorder="1" applyAlignment="1">
      <alignment vertical="center"/>
    </xf>
    <xf fontId="0" fillId="0" borderId="52" numFmtId="0" xfId="0" applyBorder="1" applyAlignment="1">
      <alignment horizontal="center" vertical="center" wrapText="1"/>
    </xf>
    <xf fontId="7" fillId="3" borderId="39" numFmtId="0" xfId="0" applyFont="1" applyFill="1" applyBorder="1" applyAlignment="1">
      <alignment horizontal="center" shrinkToFit="1" vertical="center"/>
    </xf>
    <xf fontId="7" fillId="3" borderId="41" numFmtId="0" xfId="0" applyFont="1" applyFill="1" applyBorder="1" applyAlignment="1">
      <alignment horizontal="center" shrinkToFit="1" vertical="center"/>
    </xf>
    <xf fontId="7" fillId="3" borderId="41" numFmtId="162" xfId="0" applyNumberFormat="1" applyFont="1" applyFill="1" applyBorder="1" applyAlignment="1">
      <alignment horizontal="center" shrinkToFit="1" vertical="center"/>
    </xf>
    <xf fontId="24" fillId="3" borderId="40" numFmtId="162" xfId="0" applyNumberFormat="1" applyFont="1" applyFill="1" applyBorder="1" applyAlignment="1">
      <alignment horizontal="center" shrinkToFit="1" vertical="center"/>
    </xf>
    <xf fontId="7" fillId="18" borderId="39" numFmtId="0" xfId="0" applyFont="1" applyFill="1" applyBorder="1" applyAlignment="1">
      <alignment horizontal="center" vertical="center"/>
    </xf>
    <xf fontId="7" fillId="18" borderId="41" numFmtId="0" xfId="0" applyFont="1" applyFill="1" applyBorder="1" applyAlignment="1">
      <alignment horizontal="center" vertical="center"/>
    </xf>
    <xf fontId="24" fillId="18" borderId="40" numFmtId="2" xfId="0" applyNumberFormat="1" applyFont="1" applyFill="1" applyBorder="1" applyAlignment="1">
      <alignment horizontal="center" shrinkToFit="1" vertical="center"/>
    </xf>
    <xf fontId="7" fillId="9" borderId="29" numFmtId="0" xfId="0" applyFont="1" applyFill="1" applyBorder="1" applyAlignment="1">
      <alignment horizontal="center" vertical="center"/>
    </xf>
    <xf fontId="7" fillId="0" borderId="35" numFmtId="0" xfId="0" applyFont="1" applyBorder="1" applyAlignment="1">
      <alignment vertical="center"/>
    </xf>
    <xf fontId="0" fillId="9" borderId="29" numFmtId="0" xfId="0" applyFill="1" applyBorder="1" applyAlignment="1">
      <alignment horizontal="center" vertical="center"/>
    </xf>
    <xf fontId="5" fillId="0" borderId="35" numFmtId="0" xfId="0" applyFont="1" applyBorder="1" applyAlignment="1">
      <alignment vertical="center"/>
    </xf>
    <xf fontId="7" fillId="18" borderId="42" numFmtId="0" xfId="0" applyFont="1" applyFill="1" applyBorder="1" applyAlignment="1">
      <alignment horizontal="center" vertical="center"/>
    </xf>
    <xf fontId="7" fillId="18" borderId="44" numFmtId="0" xfId="0" applyFont="1" applyFill="1" applyBorder="1" applyAlignment="1">
      <alignment horizontal="center" vertical="center"/>
    </xf>
    <xf fontId="24" fillId="18" borderId="43" numFmtId="2" xfId="0" applyNumberFormat="1" applyFont="1" applyFill="1" applyBorder="1" applyAlignment="1">
      <alignment horizontal="center" shrinkToFit="1" vertical="center"/>
    </xf>
    <xf fontId="10" fillId="2" borderId="76" numFmtId="0" xfId="0" applyFont="1" applyFill="1" applyBorder="1" applyAlignment="1">
      <alignment horizontal="center" vertical="center" wrapText="1"/>
    </xf>
    <xf fontId="10" fillId="2" borderId="78" numFmtId="0" xfId="0" applyFont="1" applyFill="1" applyBorder="1" applyAlignment="1">
      <alignment horizontal="center" vertical="center"/>
    </xf>
    <xf fontId="7" fillId="0" borderId="29" numFmtId="0" xfId="0" applyFont="1" applyBorder="1" applyAlignment="1">
      <alignment horizontal="center" vertical="center" wrapText="1"/>
    </xf>
    <xf fontId="7" fillId="3" borderId="6" numFmtId="162" xfId="0" applyNumberFormat="1" applyFont="1" applyFill="1" applyBorder="1" applyAlignment="1">
      <alignment horizontal="center" shrinkToFit="1" vertical="center"/>
    </xf>
    <xf fontId="24" fillId="3" borderId="68" numFmtId="162" xfId="0" applyNumberFormat="1" applyFont="1" applyFill="1" applyBorder="1" applyAlignment="1">
      <alignment horizontal="center" shrinkToFit="1" vertical="center"/>
    </xf>
    <xf fontId="7" fillId="18" borderId="69" numFmtId="0" xfId="0" applyFont="1" applyFill="1" applyBorder="1" applyAlignment="1">
      <alignment horizontal="center" vertical="center"/>
    </xf>
    <xf fontId="7" fillId="18" borderId="70" numFmtId="0" xfId="0" applyFont="1" applyFill="1" applyBorder="1" applyAlignment="1">
      <alignment horizontal="center" vertical="center"/>
    </xf>
    <xf fontId="7" fillId="18" borderId="6" numFmtId="0" xfId="0" applyFont="1" applyFill="1" applyBorder="1" applyAlignment="1">
      <alignment horizontal="center" vertical="center"/>
    </xf>
    <xf fontId="24" fillId="18" borderId="68" numFmtId="2" xfId="0" applyNumberFormat="1" applyFont="1" applyFill="1" applyBorder="1" applyAlignment="1">
      <alignment horizontal="center" shrinkToFit="1" vertical="center"/>
    </xf>
    <xf fontId="7" fillId="0" borderId="21" numFmtId="0" xfId="0" applyFont="1" applyBorder="1" applyAlignment="1">
      <alignment horizontal="center" vertical="center"/>
    </xf>
    <xf fontId="5" fillId="0" borderId="29" numFmtId="0" xfId="0" applyFont="1" applyBorder="1" applyAlignment="1">
      <alignment vertical="center"/>
    </xf>
    <xf fontId="7" fillId="18" borderId="9" numFmtId="0" xfId="0" applyFont="1" applyFill="1" applyBorder="1" applyAlignment="1">
      <alignment horizontal="center" vertical="center"/>
    </xf>
    <xf fontId="0" fillId="0" borderId="21" numFmtId="0" xfId="0" applyBorder="1" applyAlignment="1">
      <alignment horizontal="center" vertical="center"/>
    </xf>
    <xf fontId="0" fillId="9" borderId="79" numFmtId="0" xfId="0" applyFill="1" applyBorder="1" applyAlignment="1">
      <alignment horizontal="center" vertical="center"/>
    </xf>
    <xf fontId="5" fillId="0" borderId="76" numFmtId="0" xfId="0" applyFont="1" applyBorder="1" applyAlignment="1">
      <alignment vertical="center"/>
    </xf>
    <xf fontId="7" fillId="9" borderId="59" numFmtId="0" xfId="0" applyFont="1" applyFill="1" applyBorder="1" applyAlignment="1">
      <alignment horizontal="center" vertical="center" wrapText="1"/>
    </xf>
    <xf fontId="7" fillId="0" borderId="60" numFmtId="0" xfId="0" applyFont="1" applyBorder="1" applyAlignment="1">
      <alignment vertical="center" wrapText="1"/>
    </xf>
    <xf fontId="0" fillId="9" borderId="79" numFmtId="0" xfId="0" applyFill="1" applyBorder="1" applyAlignment="1">
      <alignment horizontal="center" vertical="center" wrapText="1"/>
    </xf>
    <xf fontId="5" fillId="0" borderId="76" numFmtId="0" xfId="0" applyFont="1" applyBorder="1" applyAlignment="1">
      <alignment vertical="center" wrapText="1"/>
    </xf>
    <xf fontId="5" fillId="0" borderId="79" numFmtId="0" xfId="0" applyFont="1" applyBorder="1" applyAlignment="1">
      <alignment vertical="center"/>
    </xf>
    <xf fontId="7" fillId="0" borderId="79" numFmtId="0" xfId="0" applyFont="1" applyBorder="1" applyAlignment="1">
      <alignment horizontal="center" vertical="center" wrapText="1"/>
    </xf>
    <xf fontId="0" fillId="0" borderId="78" numFmtId="0" xfId="0" applyBorder="1" applyAlignment="1">
      <alignment horizontal="center" vertical="center"/>
    </xf>
    <xf fontId="0" fillId="9" borderId="59" numFmtId="0" xfId="0" applyFill="1" applyBorder="1" applyAlignment="1">
      <alignment horizontal="center" vertical="center" wrapText="1"/>
    </xf>
    <xf fontId="5" fillId="0" borderId="60" numFmtId="0" xfId="0" applyFont="1" applyBorder="1" applyAlignment="1">
      <alignment vertical="center" wrapText="1"/>
    </xf>
    <xf fontId="7" fillId="0" borderId="59" numFmtId="0" xfId="0" applyFont="1" applyBorder="1" applyAlignment="1">
      <alignment horizontal="center" vertical="center" wrapText="1"/>
    </xf>
    <xf fontId="10" fillId="2" borderId="60" numFmtId="2" xfId="0" applyNumberFormat="1" applyFont="1" applyFill="1" applyBorder="1" applyAlignment="1">
      <alignment horizontal="center" vertical="center"/>
    </xf>
    <xf fontId="7" fillId="0" borderId="77" numFmtId="0" xfId="0" applyFont="1" applyBorder="1" applyAlignment="1">
      <alignment horizontal="center" vertical="center"/>
    </xf>
    <xf fontId="0" fillId="9" borderId="29" numFmtId="0" xfId="0" applyFill="1" applyBorder="1" applyAlignment="1">
      <alignment horizontal="center" vertical="center" wrapText="1"/>
    </xf>
    <xf fontId="5" fillId="0" borderId="35" numFmtId="0" xfId="0" applyFont="1" applyBorder="1" applyAlignment="1">
      <alignment vertical="center" wrapText="1"/>
    </xf>
    <xf fontId="5" fillId="0" borderId="79" numFmtId="0" xfId="0" applyFont="1" applyBorder="1" applyAlignment="1">
      <alignment vertical="center" wrapText="1"/>
    </xf>
    <xf fontId="0" fillId="0" borderId="79" numFmtId="0" xfId="0" applyBorder="1" applyAlignment="1">
      <alignment horizontal="center" vertical="center" wrapText="1"/>
    </xf>
    <xf fontId="7" fillId="18" borderId="80" numFmtId="0" xfId="0" applyFont="1" applyFill="1" applyBorder="1" applyAlignment="1">
      <alignment horizontal="center" vertical="center"/>
    </xf>
    <xf fontId="7" fillId="18" borderId="84" numFmtId="0" xfId="0" applyFont="1" applyFill="1" applyBorder="1" applyAlignment="1">
      <alignment horizontal="center" vertical="center"/>
    </xf>
    <xf fontId="7" fillId="18" borderId="75" numFmtId="0" xfId="0" applyFont="1" applyFill="1" applyBorder="1" applyAlignment="1">
      <alignment horizontal="center" vertical="center"/>
    </xf>
    <xf fontId="0" fillId="2" borderId="76" numFmtId="0" xfId="0" applyFill="1" applyBorder="1" applyAlignment="1">
      <alignment horizontal="center" vertical="center"/>
    </xf>
    <xf fontId="5" fillId="0" borderId="59" numFmtId="0" xfId="0" applyFont="1" applyBorder="1" applyAlignment="1">
      <alignment vertical="center" wrapText="1"/>
    </xf>
    <xf fontId="7" fillId="18" borderId="54" numFmtId="0" xfId="0" applyFont="1" applyFill="1" applyBorder="1" applyAlignment="1">
      <alignment horizontal="center" vertical="center"/>
    </xf>
    <xf fontId="12" fillId="0" borderId="0" numFmtId="2" xfId="0" applyNumberFormat="1" applyFont="1" applyAlignment="1">
      <alignment horizontal="left" vertical="center"/>
    </xf>
    <xf fontId="5" fillId="0" borderId="29" numFmtId="0" xfId="0" applyFont="1" applyBorder="1" applyAlignment="1">
      <alignment vertical="center" wrapText="1"/>
    </xf>
    <xf fontId="0" fillId="0" borderId="29" numFmtId="0" xfId="0" applyBorder="1" applyAlignment="1">
      <alignment horizontal="center" vertical="center" wrapText="1"/>
    </xf>
    <xf fontId="10" fillId="2" borderId="35" numFmtId="0" xfId="0" applyFont="1" applyFill="1" applyBorder="1" applyAlignment="1">
      <alignment horizontal="center" vertical="center"/>
    </xf>
    <xf fontId="7" fillId="0" borderId="52" numFmtId="0" xfId="0" applyFont="1" applyBorder="1" applyAlignment="1">
      <alignment horizontal="left" vertical="center" wrapText="1"/>
    </xf>
    <xf fontId="0" fillId="7" borderId="59" numFmtId="0" xfId="0" applyFill="1" applyBorder="1" applyAlignment="1">
      <alignment horizontal="center" vertical="center" wrapText="1"/>
    </xf>
    <xf fontId="5" fillId="0" borderId="60" numFmtId="0" xfId="0" applyFont="1" applyBorder="1" applyAlignment="1">
      <alignment vertical="center"/>
    </xf>
    <xf fontId="7" fillId="0" borderId="66" numFmtId="0" xfId="0" applyFont="1" applyBorder="1" applyAlignment="1">
      <alignment vertical="center" wrapText="1"/>
    </xf>
    <xf fontId="0" fillId="7" borderId="29" numFmtId="0" xfId="0" applyFill="1" applyBorder="1" applyAlignment="1">
      <alignment horizontal="center" vertical="center" wrapText="1"/>
    </xf>
    <xf fontId="10" fillId="2" borderId="76" numFmtId="0" xfId="0" applyFont="1" applyFill="1" applyBorder="1" applyAlignment="1">
      <alignment horizontal="center" vertical="center"/>
    </xf>
    <xf fontId="10" fillId="0" borderId="0" numFmtId="2" xfId="0" applyNumberFormat="1" applyFont="1" applyAlignment="1">
      <alignment horizontal="left" vertical="center"/>
    </xf>
    <xf fontId="0" fillId="7" borderId="59" numFmtId="0" xfId="0" applyFill="1" applyBorder="1" applyAlignment="1">
      <alignment horizontal="center" vertical="center"/>
    </xf>
    <xf fontId="5" fillId="0" borderId="59" numFmtId="0" xfId="0" applyFont="1" applyBorder="1" applyAlignment="1">
      <alignment vertical="center"/>
    </xf>
    <xf fontId="0" fillId="7" borderId="79" numFmtId="0" xfId="0" applyFill="1" applyBorder="1" applyAlignment="1">
      <alignment horizontal="center" vertical="center" wrapText="1"/>
    </xf>
    <xf fontId="0" fillId="7" borderId="29" numFmtId="0" xfId="0" applyFill="1" applyBorder="1" applyAlignment="1">
      <alignment horizontal="center" vertical="center"/>
    </xf>
    <xf fontId="0" fillId="0" borderId="35" numFmtId="0" xfId="0" applyBorder="1" applyAlignment="1">
      <alignment horizontal="center" vertical="center"/>
    </xf>
    <xf fontId="7" fillId="7" borderId="59" numFmtId="0" xfId="0" applyFont="1" applyFill="1" applyBorder="1" applyAlignment="1">
      <alignment horizontal="center" vertical="center"/>
    </xf>
    <xf fontId="7" fillId="0" borderId="60" numFmtId="0" xfId="0" applyFont="1" applyBorder="1" applyAlignment="1">
      <alignment vertical="center"/>
    </xf>
    <xf fontId="7" fillId="7" borderId="29" numFmtId="0" xfId="0" applyFont="1" applyFill="1" applyBorder="1" applyAlignment="1">
      <alignment horizontal="center" vertical="center"/>
    </xf>
    <xf fontId="0" fillId="7" borderId="79" numFmtId="0" xfId="0" applyFill="1" applyBorder="1" applyAlignment="1">
      <alignment horizontal="center" vertical="center"/>
    </xf>
    <xf fontId="0" fillId="0" borderId="76" numFmtId="0" xfId="0" applyBorder="1" applyAlignment="1">
      <alignment horizontal="center" vertical="center"/>
    </xf>
    <xf fontId="7" fillId="9" borderId="59" numFmtId="0" xfId="0" applyFont="1" applyFill="1" applyBorder="1" applyAlignment="1">
      <alignment horizontal="center" vertical="center"/>
    </xf>
    <xf fontId="10" fillId="0" borderId="35" numFmtId="0" xfId="0" applyFont="1" applyBorder="1" applyAlignment="1">
      <alignment horizontal="center" vertical="center"/>
    </xf>
    <xf fontId="10" fillId="0" borderId="76" numFmtId="0" xfId="0" applyFont="1" applyBorder="1" applyAlignment="1">
      <alignment horizontal="center" vertical="center"/>
    </xf>
    <xf fontId="7" fillId="3" borderId="9" numFmtId="162" xfId="0" applyNumberFormat="1" applyFont="1" applyFill="1" applyBorder="1" applyAlignment="1">
      <alignment horizontal="center" shrinkToFit="1" vertical="center"/>
    </xf>
    <xf fontId="7" fillId="13" borderId="18" numFmtId="0" xfId="0" applyFont="1" applyFill="1" applyBorder="1" applyAlignment="1">
      <alignment horizontal="center" vertical="center" wrapText="1"/>
    </xf>
    <xf fontId="7" fillId="0" borderId="72" numFmtId="0" xfId="0" applyFont="1" applyBorder="1" applyAlignment="1">
      <alignment vertical="center" wrapText="1"/>
    </xf>
    <xf fontId="7" fillId="11" borderId="18" numFmtId="0" xfId="0" applyFont="1" applyFill="1" applyBorder="1" applyAlignment="1">
      <alignment horizontal="center" vertical="center"/>
    </xf>
    <xf fontId="7" fillId="11" borderId="19" numFmtId="0" xfId="0" applyFont="1" applyFill="1" applyBorder="1" applyAlignment="1">
      <alignment vertical="center"/>
    </xf>
    <xf fontId="10" fillId="2" borderId="35" numFmtId="2" xfId="0" applyNumberFormat="1" applyFont="1" applyFill="1" applyBorder="1" applyAlignment="1">
      <alignment horizontal="center" vertical="center"/>
    </xf>
    <xf fontId="7" fillId="9" borderId="29" numFmtId="0" xfId="0" applyFont="1" applyFill="1" applyBorder="1" applyAlignment="1">
      <alignment horizontal="center" vertical="center" wrapText="1"/>
    </xf>
    <xf fontId="7" fillId="0" borderId="35" numFmtId="0" xfId="0" applyFont="1" applyBorder="1" applyAlignment="1">
      <alignment vertical="center" wrapText="1"/>
    </xf>
    <xf fontId="7" fillId="11" borderId="18" numFmtId="0" xfId="0" applyFont="1" applyFill="1" applyBorder="1" applyAlignment="1">
      <alignment horizontal="center" vertical="center" wrapText="1"/>
    </xf>
    <xf fontId="7" fillId="11" borderId="18" numFmtId="0" xfId="0" applyFont="1" applyFill="1" applyBorder="1" applyAlignment="1">
      <alignment vertical="center" wrapText="1"/>
    </xf>
    <xf fontId="7" fillId="19" borderId="59" numFmtId="0" xfId="0" applyFont="1" applyFill="1" applyBorder="1" applyAlignment="1">
      <alignment horizontal="left" vertical="center" wrapText="1"/>
    </xf>
    <xf fontId="7" fillId="19" borderId="72" numFmtId="0" xfId="0" applyFont="1" applyFill="1" applyBorder="1" applyAlignment="1">
      <alignment horizontal="left" vertical="center"/>
    </xf>
    <xf fontId="7" fillId="0" borderId="69" numFmtId="0" xfId="0" applyFont="1" applyBorder="1" applyAlignment="1">
      <alignment horizontal="center" shrinkToFit="1" vertical="center"/>
    </xf>
    <xf fontId="7" fillId="0" borderId="41" numFmtId="0" xfId="0" applyFont="1" applyBorder="1" applyAlignment="1">
      <alignment horizontal="center" shrinkToFit="1" vertical="center"/>
    </xf>
    <xf fontId="7" fillId="0" borderId="9" numFmtId="162" xfId="0" applyNumberFormat="1" applyFont="1" applyBorder="1" applyAlignment="1">
      <alignment horizontal="center" shrinkToFit="1" vertical="center"/>
    </xf>
    <xf fontId="24" fillId="0" borderId="40" numFmtId="162" xfId="0" applyNumberFormat="1" applyFont="1" applyBorder="1" applyAlignment="1">
      <alignment horizontal="center" shrinkToFit="1" vertical="center"/>
    </xf>
    <xf fontId="7" fillId="18" borderId="5" numFmtId="0" xfId="0" applyFont="1" applyFill="1" applyBorder="1" applyAlignment="1">
      <alignment horizontal="center" vertical="center"/>
    </xf>
    <xf fontId="7" fillId="18" borderId="0" numFmtId="0" xfId="0" applyFont="1" applyFill="1" applyAlignment="1">
      <alignment horizontal="center" vertical="center"/>
    </xf>
    <xf fontId="7" fillId="18" borderId="4" numFmtId="0" xfId="0" applyFont="1" applyFill="1" applyBorder="1" applyAlignment="1">
      <alignment horizontal="center" vertical="center"/>
    </xf>
    <xf fontId="7" fillId="18" borderId="68" numFmtId="2" xfId="0" applyNumberFormat="1" applyFont="1" applyFill="1" applyBorder="1" applyAlignment="1">
      <alignment horizontal="center" vertical="center"/>
    </xf>
    <xf fontId="10" fillId="5" borderId="60" numFmtId="2" xfId="0" applyNumberFormat="1" applyFont="1" applyFill="1" applyBorder="1" applyAlignment="1">
      <alignment horizontal="center" vertical="center"/>
    </xf>
    <xf fontId="7" fillId="18" borderId="53" numFmtId="0" xfId="0" applyFont="1" applyFill="1" applyBorder="1" applyAlignment="1">
      <alignment horizontal="center" vertical="center"/>
    </xf>
    <xf fontId="7" fillId="18" borderId="63" numFmtId="0" xfId="0" applyFont="1" applyFill="1" applyBorder="1" applyAlignment="1">
      <alignment horizontal="center" vertical="center"/>
    </xf>
    <xf fontId="7" fillId="18" borderId="11" numFmtId="0" xfId="0" applyFont="1" applyFill="1" applyBorder="1" applyAlignment="1">
      <alignment horizontal="center" vertical="center"/>
    </xf>
    <xf fontId="7" fillId="18" borderId="61" numFmtId="0" xfId="0" applyFont="1" applyFill="1" applyBorder="1" applyAlignment="1">
      <alignment horizontal="center" vertical="center"/>
    </xf>
    <xf fontId="0" fillId="9" borderId="30" numFmtId="0" xfId="0" applyFill="1" applyBorder="1" applyAlignment="1">
      <alignment horizontal="center" vertical="center" wrapText="1"/>
    </xf>
    <xf fontId="5" fillId="0" borderId="51" numFmtId="0" xfId="0" applyFont="1" applyBorder="1" applyAlignment="1">
      <alignment vertical="center" wrapText="1"/>
    </xf>
    <xf fontId="7" fillId="9" borderId="15" numFmtId="0" xfId="0" applyFont="1" applyFill="1" applyBorder="1" applyAlignment="1">
      <alignment horizontal="center" vertical="center" wrapText="1"/>
    </xf>
    <xf fontId="7" fillId="0" borderId="16" numFmtId="0" xfId="0" applyFont="1" applyBorder="1" applyAlignment="1">
      <alignment vertical="center" wrapText="1"/>
    </xf>
    <xf fontId="7" fillId="10" borderId="59" numFmtId="0" xfId="0" applyFont="1" applyFill="1" applyBorder="1" applyAlignment="1">
      <alignment horizontal="center" vertical="center" wrapText="1"/>
    </xf>
    <xf fontId="5" fillId="0" borderId="30" numFmtId="0" xfId="0" applyFont="1" applyBorder="1" applyAlignment="1">
      <alignment vertical="center" wrapText="1"/>
    </xf>
    <xf fontId="7" fillId="0" borderId="30" numFmtId="0" xfId="0" applyFont="1" applyBorder="1" applyAlignment="1">
      <alignment horizontal="center" vertical="center" wrapText="1"/>
    </xf>
    <xf fontId="7" fillId="0" borderId="87" numFmtId="0" xfId="0" applyFont="1" applyBorder="1" applyAlignment="1">
      <alignment vertical="center" wrapText="1"/>
    </xf>
    <xf fontId="0" fillId="0" borderId="51" numFmtId="0" xfId="0" applyBorder="1" applyAlignment="1">
      <alignment horizontal="center" vertical="center" wrapText="1"/>
    </xf>
    <xf fontId="0" fillId="0" borderId="87" numFmtId="0" xfId="0" applyBorder="1" applyAlignment="1">
      <alignment horizontal="center" vertical="center" wrapText="1"/>
    </xf>
    <xf fontId="7" fillId="3" borderId="80" numFmtId="0" xfId="0" applyFont="1" applyFill="1" applyBorder="1" applyAlignment="1">
      <alignment horizontal="center" shrinkToFit="1" vertical="center"/>
    </xf>
    <xf fontId="7" fillId="3" borderId="44" numFmtId="0" xfId="0" applyFont="1" applyFill="1" applyBorder="1" applyAlignment="1">
      <alignment horizontal="center" shrinkToFit="1" vertical="center"/>
    </xf>
    <xf fontId="7" fillId="3" borderId="75" numFmtId="162" xfId="0" applyNumberFormat="1" applyFont="1" applyFill="1" applyBorder="1" applyAlignment="1">
      <alignment horizontal="center" shrinkToFit="1" vertical="center"/>
    </xf>
    <xf fontId="24" fillId="3" borderId="43" numFmtId="162" xfId="0" applyNumberFormat="1" applyFont="1" applyFill="1" applyBorder="1" applyAlignment="1">
      <alignment horizontal="center" shrinkToFit="1" vertical="center"/>
    </xf>
    <xf fontId="7" fillId="18" borderId="74" numFmtId="0" xfId="0" applyFont="1" applyFill="1" applyBorder="1" applyAlignment="1">
      <alignment horizontal="center" vertical="center"/>
    </xf>
    <xf fontId="0" fillId="0" borderId="85" numFmtId="0" xfId="0" applyBorder="1" applyAlignment="1">
      <alignment horizontal="center" vertical="center"/>
    </xf>
    <xf fontId="0" fillId="0" borderId="45" numFmtId="0" xfId="0" applyBorder="1" applyAlignment="1">
      <alignment horizontal="left" vertical="center"/>
    </xf>
    <xf fontId="7" fillId="9" borderId="79" numFmtId="0" xfId="0" applyFont="1" applyFill="1" applyBorder="1" applyAlignment="1">
      <alignment horizontal="center" vertical="center" wrapText="1"/>
    </xf>
    <xf fontId="7" fillId="0" borderId="76" numFmtId="0" xfId="0" applyFont="1" applyBorder="1" applyAlignment="1">
      <alignment vertical="center" wrapText="1"/>
    </xf>
    <xf fontId="7" fillId="0" borderId="15" numFmtId="0" xfId="0" applyFont="1" applyBorder="1" applyAlignment="1">
      <alignment vertical="center" wrapText="1"/>
    </xf>
    <xf fontId="7" fillId="0" borderId="71" numFmtId="0" xfId="0" applyFont="1" applyBorder="1" applyAlignment="1">
      <alignment horizontal="left" vertical="center"/>
    </xf>
    <xf fontId="8" fillId="0" borderId="58" numFmtId="0" xfId="0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7" fillId="20" borderId="69" numFmtId="0" xfId="0" applyFont="1" applyFill="1" applyBorder="1" applyAlignment="1">
      <alignment horizontal="center" shrinkToFit="1" vertical="center"/>
    </xf>
    <xf fontId="7" fillId="20" borderId="70" numFmtId="0" xfId="0" applyFont="1" applyFill="1" applyBorder="1" applyAlignment="1">
      <alignment horizontal="center" shrinkToFit="1" vertical="center"/>
    </xf>
    <xf fontId="7" fillId="20" borderId="6" numFmtId="162" xfId="0" applyNumberFormat="1" applyFont="1" applyFill="1" applyBorder="1" applyAlignment="1">
      <alignment horizontal="center" shrinkToFit="1" vertical="center"/>
    </xf>
    <xf fontId="24" fillId="20" borderId="68" numFmtId="162" xfId="0" applyNumberFormat="1" applyFont="1" applyFill="1" applyBorder="1" applyAlignment="1">
      <alignment horizontal="center" shrinkToFit="1" vertical="center"/>
    </xf>
    <xf fontId="10" fillId="0" borderId="16" numFmtId="2" xfId="0" applyNumberFormat="1" applyFont="1" applyBorder="1" applyAlignment="1">
      <alignment horizontal="center" vertical="center"/>
    </xf>
    <xf fontId="0" fillId="14" borderId="50" numFmtId="0" xfId="0" applyFill="1" applyBorder="1"/>
    <xf fontId="7" fillId="0" borderId="50" numFmtId="0" xfId="0" applyFont="1" applyBorder="1" applyAlignment="1">
      <alignment horizontal="left" vertical="center" wrapText="1"/>
    </xf>
    <xf fontId="7" fillId="9" borderId="18" numFmtId="0" xfId="0" applyFont="1" applyFill="1" applyBorder="1" applyAlignment="1">
      <alignment horizontal="center" vertical="center" wrapText="1"/>
    </xf>
    <xf fontId="7" fillId="20" borderId="41" numFmtId="0" xfId="0" applyFont="1" applyFill="1" applyBorder="1" applyAlignment="1">
      <alignment horizontal="center" shrinkToFit="1" vertical="center"/>
    </xf>
    <xf fontId="7" fillId="20" borderId="9" numFmtId="162" xfId="0" applyNumberFormat="1" applyFont="1" applyFill="1" applyBorder="1" applyAlignment="1">
      <alignment horizontal="center" shrinkToFit="1" vertical="center"/>
    </xf>
    <xf fontId="24" fillId="20" borderId="62" numFmtId="162" xfId="0" applyNumberFormat="1" applyFont="1" applyFill="1" applyBorder="1" applyAlignment="1">
      <alignment horizontal="center" shrinkToFit="1" vertical="center"/>
    </xf>
    <xf fontId="7" fillId="18" borderId="82" numFmtId="0" xfId="0" applyFont="1" applyFill="1" applyBorder="1" applyAlignment="1">
      <alignment horizontal="center" vertical="center"/>
    </xf>
    <xf fontId="24" fillId="18" borderId="86" numFmtId="2" xfId="0" applyNumberFormat="1" applyFont="1" applyFill="1" applyBorder="1" applyAlignment="1">
      <alignment horizontal="center" shrinkToFit="1" vertical="center"/>
    </xf>
    <xf fontId="7" fillId="0" borderId="21" numFmtId="0" xfId="0" applyFont="1" applyBorder="1" applyAlignment="1">
      <alignment horizontal="center" vertical="center" wrapText="1"/>
    </xf>
    <xf fontId="7" fillId="18" borderId="31" numFmtId="0" xfId="0" applyFont="1" applyFill="1" applyBorder="1" applyAlignment="1">
      <alignment horizontal="center" vertical="center"/>
    </xf>
    <xf fontId="7" fillId="18" borderId="34" numFmtId="0" xfId="0" applyFont="1" applyFill="1" applyBorder="1" applyAlignment="1">
      <alignment horizontal="center" vertical="center"/>
    </xf>
    <xf fontId="7" fillId="18" borderId="88" numFmtId="0" xfId="0" applyFont="1" applyFill="1" applyBorder="1" applyAlignment="1">
      <alignment horizontal="center" vertical="center"/>
    </xf>
    <xf fontId="24" fillId="18" borderId="32" numFmtId="2" xfId="0" applyNumberFormat="1" applyFont="1" applyFill="1" applyBorder="1" applyAlignment="1">
      <alignment horizontal="center" shrinkToFit="1" vertical="center"/>
    </xf>
    <xf fontId="10" fillId="2" borderId="19" numFmtId="2" xfId="0" applyNumberFormat="1" applyFont="1" applyFill="1" applyBorder="1" applyAlignment="1">
      <alignment horizontal="center" vertical="center"/>
    </xf>
    <xf fontId="7" fillId="0" borderId="20" numFmtId="0" xfId="0" applyFont="1" applyBorder="1" applyAlignment="1">
      <alignment horizontal="left" vertical="center" wrapText="1"/>
    </xf>
    <xf fontId="7" fillId="11" borderId="18" numFmtId="0" xfId="0" applyFont="1" applyFill="1" applyBorder="1"/>
    <xf fontId="7" fillId="11" borderId="19" numFmtId="0" xfId="0" applyFont="1" applyFill="1" applyBorder="1" applyAlignment="1">
      <alignment wrapText="1"/>
    </xf>
    <xf fontId="7" fillId="9" borderId="18" numFmtId="0" xfId="0" applyFont="1" applyFill="1" applyBorder="1"/>
    <xf fontId="7" fillId="0" borderId="19" numFmtId="0" xfId="0" applyFont="1" applyBorder="1" applyAlignment="1">
      <alignment wrapText="1"/>
    </xf>
    <xf fontId="7" fillId="0" borderId="19" numFmtId="0" xfId="0" applyFont="1" applyBorder="1"/>
    <xf fontId="7" fillId="0" borderId="18" numFmtId="0" xfId="0" applyFont="1" applyBorder="1"/>
    <xf fontId="7" fillId="11" borderId="18" numFmtId="0" xfId="0" applyFont="1" applyFill="1" applyBorder="1" applyAlignment="1">
      <alignment horizontal="left" vertical="center" wrapText="1"/>
    </xf>
    <xf fontId="7" fillId="11" borderId="66" numFmtId="0" xfId="0" applyFont="1" applyFill="1" applyBorder="1" applyAlignment="1">
      <alignment horizontal="left" vertical="center" wrapText="1"/>
    </xf>
    <xf fontId="7" fillId="0" borderId="39" numFmtId="0" xfId="0" applyFont="1" applyBorder="1" applyAlignment="1">
      <alignment horizontal="center" shrinkToFit="1" vertical="center"/>
    </xf>
    <xf fontId="7" fillId="0" borderId="9" numFmtId="0" xfId="0" applyFont="1" applyBorder="1" applyAlignment="1">
      <alignment horizontal="center" shrinkToFit="1" vertical="center"/>
    </xf>
    <xf fontId="7" fillId="18" borderId="76" numFmtId="0" xfId="0" applyFont="1" applyFill="1" applyBorder="1" applyAlignment="1">
      <alignment horizontal="center" vertical="center"/>
    </xf>
    <xf fontId="24" fillId="18" borderId="73" numFmtId="2" xfId="0" applyNumberFormat="1" applyFont="1" applyFill="1" applyBorder="1" applyAlignment="1">
      <alignment horizontal="center" vertical="center"/>
    </xf>
    <xf fontId="10" fillId="5" borderId="76" numFmtId="2" xfId="0" applyNumberFormat="1" applyFont="1" applyFill="1" applyBorder="1" applyAlignment="1">
      <alignment horizontal="center" vertical="center"/>
    </xf>
    <xf fontId="7" fillId="6" borderId="18" numFmtId="0" xfId="0" applyFont="1" applyFill="1" applyBorder="1"/>
    <xf fontId="7" fillId="0" borderId="59" numFmtId="0" xfId="0" applyFont="1" applyBorder="1"/>
    <xf fontId="7" fillId="0" borderId="72" numFmtId="0" xfId="0" applyFont="1" applyBorder="1" applyAlignment="1">
      <alignment horizontal="left" vertical="center" wrapText="1"/>
    </xf>
    <xf fontId="24" fillId="18" borderId="40" numFmtId="2" xfId="0" applyNumberFormat="1" applyFont="1" applyFill="1" applyBorder="1" applyAlignment="1">
      <alignment horizontal="center" vertical="center"/>
    </xf>
    <xf fontId="7" fillId="10" borderId="23" numFmtId="0" xfId="0" applyFont="1" applyFill="1" applyBorder="1"/>
    <xf fontId="7" fillId="0" borderId="24" numFmtId="0" xfId="0" applyFont="1" applyBorder="1"/>
    <xf fontId="24" fillId="20" borderId="62" numFmtId="2" xfId="0" applyNumberFormat="1" applyFont="1" applyFill="1" applyBorder="1" applyAlignment="1">
      <alignment horizontal="center" shrinkToFit="1" vertical="center"/>
    </xf>
    <xf fontId="7" fillId="9" borderId="15" numFmtId="0" xfId="0" applyFont="1" applyFill="1" applyBorder="1"/>
    <xf fontId="7" fillId="0" borderId="16" numFmtId="0" xfId="0" applyFont="1" applyBorder="1"/>
    <xf fontId="7" fillId="9" borderId="59" numFmtId="0" xfId="0" applyFont="1" applyFill="1" applyBorder="1"/>
    <xf fontId="24" fillId="9" borderId="60" numFmtId="0" xfId="0" applyFont="1" applyFill="1" applyBorder="1" applyAlignment="1">
      <alignment vertical="center"/>
    </xf>
    <xf fontId="7" fillId="0" borderId="23" numFmtId="0" xfId="0" applyFont="1" applyBorder="1"/>
    <xf fontId="7" fillId="0" borderId="23" numFmtId="0" xfId="0" applyFont="1" applyBorder="1" applyAlignment="1">
      <alignment horizontal="left" vertical="center" wrapText="1"/>
    </xf>
    <xf fontId="8" fillId="0" borderId="80" numFmtId="0" xfId="0" applyFont="1" applyBorder="1" applyAlignment="1">
      <alignment horizontal="center" vertical="center" wrapText="1"/>
    </xf>
    <xf fontId="8" fillId="0" borderId="84" numFmtId="0" xfId="0" applyFont="1" applyBorder="1" applyAlignment="1">
      <alignment horizontal="center" vertical="center" wrapText="1"/>
    </xf>
    <xf fontId="8" fillId="0" borderId="82" numFmtId="0" xfId="0" applyFont="1" applyBorder="1" applyAlignment="1">
      <alignment horizontal="center" vertical="center" wrapText="1"/>
    </xf>
    <xf fontId="7" fillId="20" borderId="80" numFmtId="0" xfId="0" applyFont="1" applyFill="1" applyBorder="1" applyAlignment="1">
      <alignment horizontal="center" shrinkToFit="1" vertical="center"/>
    </xf>
    <xf fontId="7" fillId="20" borderId="44" numFmtId="0" xfId="0" applyFont="1" applyFill="1" applyBorder="1" applyAlignment="1">
      <alignment horizontal="center" shrinkToFit="1" vertical="center"/>
    </xf>
    <xf fontId="7" fillId="20" borderId="75" numFmtId="162" xfId="0" applyNumberFormat="1" applyFont="1" applyFill="1" applyBorder="1" applyAlignment="1">
      <alignment horizontal="center" shrinkToFit="1" vertical="center"/>
    </xf>
    <xf fontId="24" fillId="20" borderId="43" numFmtId="162" xfId="0" applyNumberFormat="1" applyFont="1" applyFill="1" applyBorder="1" applyAlignment="1">
      <alignment horizontal="center" shrinkToFit="1" vertical="center"/>
    </xf>
    <xf fontId="24" fillId="18" borderId="43" numFmtId="2" xfId="0" applyNumberFormat="1" applyFont="1" applyFill="1" applyBorder="1" applyAlignment="1">
      <alignment horizontal="center" vertical="center"/>
    </xf>
    <xf fontId="10" fillId="0" borderId="24" numFmtId="2" xfId="0" applyNumberFormat="1" applyFont="1" applyBorder="1" applyAlignment="1">
      <alignment horizontal="center" vertical="center"/>
    </xf>
    <xf fontId="7" fillId="0" borderId="85" numFmtId="0" xfId="0" applyFont="1" applyBorder="1" applyAlignment="1">
      <alignment horizontal="center" vertical="center"/>
    </xf>
    <xf fontId="7" fillId="0" borderId="45" numFmtId="0" xfId="0" applyFont="1" applyBorder="1" applyAlignment="1">
      <alignment horizontal="left" vertical="center"/>
    </xf>
    <xf fontId="7" fillId="9" borderId="29" numFmtId="0" xfId="0" applyFont="1" applyFill="1" applyBorder="1"/>
    <xf fontId="24" fillId="9" borderId="35" numFmtId="0" xfId="0" applyFont="1" applyFill="1" applyBorder="1" applyAlignment="1">
      <alignment vertical="center"/>
    </xf>
    <xf fontId="7" fillId="0" borderId="15" numFmtId="0" xfId="0" applyFont="1" applyBorder="1"/>
    <xf fontId="7" fillId="0" borderId="29" numFmtId="0" xfId="0" applyFont="1" applyBorder="1"/>
    <xf fontId="7" fillId="20" borderId="36" numFmtId="0" xfId="0" applyFont="1" applyFill="1" applyBorder="1" applyAlignment="1">
      <alignment horizontal="center" shrinkToFit="1"/>
    </xf>
    <xf fontId="7" fillId="20" borderId="38" numFmtId="0" xfId="0" applyFont="1" applyFill="1" applyBorder="1" applyAlignment="1">
      <alignment horizontal="center" shrinkToFit="1"/>
    </xf>
    <xf fontId="7" fillId="20" borderId="54" numFmtId="162" xfId="0" applyNumberFormat="1" applyFont="1" applyFill="1" applyBorder="1" applyAlignment="1">
      <alignment horizontal="center" shrinkToFit="1"/>
    </xf>
    <xf fontId="24" fillId="20" borderId="37" numFmtId="162" xfId="0" applyNumberFormat="1" applyFont="1" applyFill="1" applyBorder="1" applyAlignment="1">
      <alignment horizontal="center" shrinkToFit="1"/>
    </xf>
    <xf fontId="24" fillId="18" borderId="37" numFmtId="2" xfId="0" applyNumberFormat="1" applyFont="1" applyFill="1" applyBorder="1" applyAlignment="1">
      <alignment horizontal="center" vertical="center"/>
    </xf>
    <xf fontId="24" fillId="9" borderId="59" numFmtId="0" xfId="0" applyFont="1" applyFill="1" applyBorder="1" applyAlignment="1">
      <alignment vertical="center"/>
    </xf>
    <xf fontId="24" fillId="0" borderId="59" numFmtId="0" xfId="0" applyFont="1" applyBorder="1" applyAlignment="1">
      <alignment vertical="center"/>
    </xf>
    <xf fontId="7" fillId="20" borderId="39" numFmtId="0" xfId="0" applyFont="1" applyFill="1" applyBorder="1" applyAlignment="1">
      <alignment horizontal="center" shrinkToFit="1" vertical="center"/>
    </xf>
    <xf fontId="15" fillId="0" borderId="35" numFmtId="0" xfId="0" applyFont="1" applyBorder="1" applyAlignment="1">
      <alignment vertical="center" wrapText="1"/>
    </xf>
    <xf fontId="24" fillId="9" borderId="29" numFmtId="0" xfId="0" applyFont="1" applyFill="1" applyBorder="1" applyAlignment="1">
      <alignment vertical="center"/>
    </xf>
    <xf fontId="24" fillId="0" borderId="29" numFmtId="0" xfId="0" applyFont="1" applyBorder="1" applyAlignment="1">
      <alignment vertical="center"/>
    </xf>
    <xf fontId="7" fillId="9" borderId="79" numFmtId="0" xfId="0" applyFont="1" applyFill="1" applyBorder="1"/>
    <xf fontId="24" fillId="9" borderId="76" numFmtId="0" xfId="0" applyFont="1" applyFill="1" applyBorder="1" applyAlignment="1">
      <alignment vertical="center"/>
    </xf>
    <xf fontId="7" fillId="9" borderId="60" numFmtId="0" xfId="0" applyFont="1" applyFill="1" applyBorder="1" applyAlignment="1">
      <alignment vertical="center"/>
    </xf>
    <xf fontId="7" fillId="9" borderId="35" numFmtId="0" xfId="0" applyFont="1" applyFill="1" applyBorder="1" applyAlignment="1">
      <alignment vertical="center"/>
    </xf>
    <xf fontId="24" fillId="9" borderId="79" numFmtId="0" xfId="0" applyFont="1" applyFill="1" applyBorder="1" applyAlignment="1">
      <alignment vertical="center"/>
    </xf>
    <xf fontId="24" fillId="0" borderId="79" numFmtId="0" xfId="0" applyFont="1" applyBorder="1" applyAlignment="1">
      <alignment vertical="center"/>
    </xf>
    <xf fontId="7" fillId="18" borderId="58" numFmtId="0" xfId="0" applyFont="1" applyFill="1" applyBorder="1" applyAlignment="1">
      <alignment horizontal="center" vertical="center"/>
    </xf>
    <xf fontId="7" fillId="18" borderId="67" numFmtId="0" xfId="0" applyFont="1" applyFill="1" applyBorder="1" applyAlignment="1">
      <alignment horizontal="center" vertical="center"/>
    </xf>
    <xf fontId="24" fillId="18" borderId="68" numFmtId="2" xfId="0" applyNumberFormat="1" applyFont="1" applyFill="1" applyBorder="1" applyAlignment="1">
      <alignment horizontal="center" vertical="center"/>
    </xf>
    <xf fontId="7" fillId="9" borderId="59" numFmtId="0" xfId="0" applyFont="1" applyFill="1" applyBorder="1" applyAlignment="1">
      <alignment vertical="center"/>
    </xf>
    <xf fontId="7" fillId="0" borderId="59" numFmtId="0" xfId="0" applyFont="1" applyBorder="1" applyAlignment="1">
      <alignment horizontal="left" vertical="center"/>
    </xf>
    <xf fontId="10" fillId="0" borderId="60" numFmtId="2" xfId="0" applyNumberFormat="1" applyFont="1" applyBorder="1" applyAlignment="1">
      <alignment horizontal="center" vertical="center" wrapText="1"/>
    </xf>
    <xf fontId="7" fillId="9" borderId="29" numFmtId="0" xfId="0" applyFont="1" applyFill="1" applyBorder="1" applyAlignment="1">
      <alignment vertical="center"/>
    </xf>
    <xf fontId="7" fillId="0" borderId="29" numFmtId="0" xfId="0" applyFont="1" applyBorder="1" applyAlignment="1">
      <alignment horizontal="left" vertical="center"/>
    </xf>
    <xf fontId="10" fillId="0" borderId="35" numFmtId="2" xfId="0" applyNumberFormat="1" applyFont="1" applyBorder="1" applyAlignment="1">
      <alignment horizontal="center" vertical="center" wrapText="1"/>
    </xf>
    <xf fontId="7" fillId="7" borderId="79" numFmtId="0" xfId="0" applyFont="1" applyFill="1" applyBorder="1" applyAlignment="1">
      <alignment horizontal="center" vertical="center"/>
    </xf>
    <xf fontId="7" fillId="9" borderId="76" numFmtId="0" xfId="0" applyFont="1" applyFill="1" applyBorder="1" applyAlignment="1">
      <alignment vertical="center"/>
    </xf>
    <xf fontId="7" fillId="9" borderId="18" numFmtId="0" xfId="0" applyFont="1" applyFill="1" applyBorder="1" applyAlignment="1">
      <alignment horizontal="center" vertical="center"/>
    </xf>
    <xf fontId="7" fillId="9" borderId="79" numFmtId="0" xfId="0" applyFont="1" applyFill="1" applyBorder="1" applyAlignment="1">
      <alignment vertical="center"/>
    </xf>
    <xf fontId="7" fillId="0" borderId="79" numFmtId="0" xfId="0" applyFont="1" applyBorder="1" applyAlignment="1">
      <alignment horizontal="left" vertical="center"/>
    </xf>
    <xf fontId="24" fillId="20" borderId="40" numFmtId="162" xfId="0" applyNumberFormat="1" applyFont="1" applyFill="1" applyBorder="1" applyAlignment="1">
      <alignment horizontal="center" shrinkToFit="1" vertical="center"/>
    </xf>
    <xf fontId="10" fillId="0" borderId="76" numFmtId="2" xfId="0" applyNumberFormat="1" applyFont="1" applyBorder="1" applyAlignment="1">
      <alignment horizontal="center" vertical="center" wrapText="1"/>
    </xf>
    <xf fontId="0" fillId="3" borderId="4" numFmtId="0" xfId="0" applyFill="1" applyBorder="1"/>
    <xf fontId="0" fillId="14" borderId="4" numFmtId="0" xfId="0" applyFill="1" applyBorder="1"/>
    <xf fontId="7" fillId="20" borderId="58" numFmtId="0" xfId="0" applyFont="1" applyFill="1" applyBorder="1" applyAlignment="1">
      <alignment horizontal="center" shrinkToFit="1"/>
    </xf>
    <xf fontId="7" fillId="20" borderId="67" numFmtId="0" xfId="0" applyFont="1" applyFill="1" applyBorder="1" applyAlignment="1">
      <alignment horizontal="center" shrinkToFit="1"/>
    </xf>
    <xf fontId="7" fillId="20" borderId="4" numFmtId="162" xfId="0" applyNumberFormat="1" applyFont="1" applyFill="1" applyBorder="1" applyAlignment="1">
      <alignment horizontal="center" shrinkToFit="1"/>
    </xf>
    <xf fontId="24" fillId="20" borderId="68" numFmtId="162" xfId="0" applyNumberFormat="1" applyFont="1" applyFill="1" applyBorder="1" applyAlignment="1">
      <alignment horizontal="center" shrinkToFit="1"/>
    </xf>
    <xf fontId="7" fillId="17" borderId="41" numFmtId="0" xfId="0" applyFont="1" applyFill="1" applyBorder="1" applyAlignment="1">
      <alignment horizontal="left" vertical="center" wrapText="1"/>
    </xf>
    <xf fontId="7" fillId="18" borderId="47" numFmtId="0" xfId="0" applyFont="1" applyFill="1" applyBorder="1" applyAlignment="1">
      <alignment horizontal="center" vertical="center"/>
    </xf>
    <xf fontId="7" fillId="9" borderId="18" numFmtId="0" xfId="0" applyFont="1" applyFill="1" applyBorder="1" applyAlignment="1">
      <alignment wrapText="1"/>
    </xf>
    <xf fontId="7" fillId="13" borderId="18" numFmtId="0" xfId="0" applyFont="1" applyFill="1" applyBorder="1" applyAlignment="1">
      <alignment horizontal="center" vertical="center"/>
    </xf>
    <xf fontId="7" fillId="7" borderId="19" numFmtId="0" xfId="0" applyFont="1" applyFill="1" applyBorder="1" applyAlignment="1">
      <alignment vertical="center"/>
    </xf>
    <xf fontId="7" fillId="0" borderId="79" numFmtId="0" xfId="0" applyFont="1" applyBorder="1"/>
    <xf fontId="7" fillId="18" borderId="35" numFmtId="0" xfId="0" applyFont="1" applyFill="1" applyBorder="1" applyAlignment="1">
      <alignment horizontal="center" vertical="center"/>
    </xf>
    <xf fontId="24" fillId="18" borderId="73" numFmtId="2" xfId="0" applyNumberFormat="1" applyFont="1" applyFill="1" applyBorder="1" applyAlignment="1">
      <alignment horizontal="center" shrinkToFit="1" vertical="center"/>
    </xf>
    <xf fontId="7" fillId="18" borderId="19" numFmtId="0" xfId="0" applyFont="1" applyFill="1" applyBorder="1" applyAlignment="1">
      <alignment horizontal="center" vertical="center"/>
    </xf>
    <xf fontId="7" fillId="0" borderId="60" numFmtId="0" xfId="0" applyFont="1" applyBorder="1" applyAlignment="1">
      <alignment horizontal="left" vertical="center" wrapText="1"/>
    </xf>
    <xf fontId="7" fillId="7" borderId="18" numFmtId="0" xfId="0" applyFont="1" applyFill="1" applyBorder="1" applyAlignment="1">
      <alignment vertical="center" wrapText="1"/>
    </xf>
    <xf fontId="7" fillId="0" borderId="76" numFmtId="0" xfId="0" applyFont="1" applyBorder="1" applyAlignment="1">
      <alignment horizontal="left" vertical="center" wrapText="1"/>
    </xf>
    <xf fontId="7" fillId="20" borderId="9" numFmtId="0" xfId="0" applyFont="1" applyFill="1" applyBorder="1" applyAlignment="1">
      <alignment horizontal="center" shrinkToFit="1" vertical="center"/>
    </xf>
    <xf fontId="7" fillId="6" borderId="30" numFmtId="0" xfId="0" applyFont="1" applyFill="1" applyBorder="1" applyAlignment="1">
      <alignment vertical="center" wrapText="1"/>
    </xf>
    <xf fontId="7" fillId="0" borderId="24" numFmtId="0" xfId="0" applyFont="1" applyBorder="1" applyAlignment="1">
      <alignment vertical="center" wrapText="1"/>
    </xf>
    <xf fontId="7" fillId="20" borderId="83" numFmtId="0" xfId="0" applyFont="1" applyFill="1" applyBorder="1" applyAlignment="1">
      <alignment horizontal="center" shrinkToFit="1" vertical="center"/>
    </xf>
    <xf fontId="7" fillId="20" borderId="61" numFmtId="0" xfId="0" applyFont="1" applyFill="1" applyBorder="1" applyAlignment="1">
      <alignment horizontal="center" shrinkToFit="1" vertical="center"/>
    </xf>
    <xf fontId="7" fillId="20" borderId="1" numFmtId="0" xfId="0" applyFont="1" applyFill="1" applyBorder="1" applyAlignment="1">
      <alignment horizontal="center" shrinkToFit="1" vertical="center"/>
    </xf>
    <xf fontId="24" fillId="18" borderId="76" numFmtId="0" xfId="0" applyFont="1" applyFill="1" applyBorder="1" applyAlignment="1">
      <alignment horizontal="center" vertical="center"/>
    </xf>
    <xf fontId="24" fillId="18" borderId="70" numFmtId="0" xfId="0" applyFont="1" applyFill="1" applyBorder="1" applyAlignment="1">
      <alignment horizontal="center" vertical="center"/>
    </xf>
    <xf fontId="10" fillId="0" borderId="60" numFmtId="162" xfId="0" applyNumberFormat="1" applyFont="1" applyBorder="1" applyAlignment="1">
      <alignment horizontal="center" vertical="center"/>
    </xf>
    <xf fontId="7" fillId="10" borderId="15" numFmtId="0" xfId="0" applyFont="1" applyFill="1" applyBorder="1" applyAlignment="1">
      <alignment horizontal="center" vertical="center" wrapText="1"/>
    </xf>
    <xf fontId="7" fillId="18" borderId="24" numFmtId="0" xfId="0" applyFont="1" applyFill="1" applyBorder="1" applyAlignment="1">
      <alignment horizontal="center" vertical="center"/>
    </xf>
    <xf fontId="7" fillId="7" borderId="59" numFmtId="0" xfId="0" applyFont="1" applyFill="1" applyBorder="1" applyAlignment="1">
      <alignment horizontal="center" vertical="center" wrapText="1"/>
    </xf>
    <xf fontId="7" fillId="0" borderId="23" numFmtId="0" xfId="0" applyFont="1" applyBorder="1" applyAlignment="1">
      <alignment vertical="center" wrapText="1"/>
    </xf>
    <xf fontId="7" fillId="20" borderId="42" numFmtId="0" xfId="0" applyFont="1" applyFill="1" applyBorder="1" applyAlignment="1">
      <alignment horizontal="center" shrinkToFit="1" vertical="center"/>
    </xf>
    <xf fontId="7" fillId="20" borderId="75" numFmtId="0" xfId="0" applyFont="1" applyFill="1" applyBorder="1" applyAlignment="1">
      <alignment horizontal="center" shrinkToFit="1" vertical="center"/>
    </xf>
    <xf fontId="24" fillId="20" borderId="43" numFmtId="2" xfId="0" applyNumberFormat="1" applyFont="1" applyFill="1" applyBorder="1" applyAlignment="1">
      <alignment horizontal="center" shrinkToFit="1" vertical="center"/>
    </xf>
    <xf fontId="24" fillId="18" borderId="86" numFmtId="2" xfId="0" applyNumberFormat="1" applyFont="1" applyFill="1" applyBorder="1" applyAlignment="1">
      <alignment horizontal="center" vertical="center"/>
    </xf>
    <xf fontId="0" fillId="14" borderId="73" numFmtId="0" xfId="0" applyFill="1" applyBorder="1"/>
    <xf fontId="8" fillId="0" borderId="56" numFmtId="0" xfId="0" applyFont="1" applyBorder="1" applyAlignment="1">
      <alignment horizontal="center" vertical="center" wrapText="1"/>
    </xf>
    <xf fontId="8" fillId="0" borderId="63" numFmtId="0" xfId="0" applyFont="1" applyBorder="1" applyAlignment="1">
      <alignment horizontal="center" vertical="center" wrapText="1"/>
    </xf>
    <xf fontId="8" fillId="0" borderId="89" numFmtId="0" xfId="0" applyFont="1" applyBorder="1" applyAlignment="1">
      <alignment horizontal="center" vertical="center" wrapText="1"/>
    </xf>
    <xf fontId="7" fillId="20" borderId="6" numFmtId="0" xfId="0" applyFont="1" applyFill="1" applyBorder="1" applyAlignment="1">
      <alignment horizontal="center" shrinkToFit="1" vertical="center"/>
    </xf>
    <xf fontId="7" fillId="0" borderId="17" numFmtId="0" xfId="0" applyFont="1" applyBorder="1" applyAlignment="1">
      <alignment horizontal="center" vertical="center"/>
    </xf>
    <xf fontId="0" fillId="14" borderId="62" numFmtId="0" xfId="0" applyFill="1" applyBorder="1"/>
    <xf fontId="7" fillId="17" borderId="38" numFmtId="0" xfId="0" applyFont="1" applyFill="1" applyBorder="1" applyAlignment="1">
      <alignment horizontal="left" vertical="center" wrapText="1"/>
    </xf>
    <xf fontId="7" fillId="11" borderId="23" numFmtId="0" xfId="0" applyFont="1" applyFill="1" applyBorder="1" applyAlignment="1">
      <alignment wrapText="1"/>
    </xf>
    <xf fontId="7" fillId="11" borderId="24" numFmtId="0" xfId="0" applyFont="1" applyFill="1" applyBorder="1" applyAlignment="1">
      <alignment wrapText="1"/>
    </xf>
    <xf fontId="7" fillId="9" borderId="26" numFmtId="0" xfId="0" applyFont="1" applyFill="1" applyBorder="1" applyAlignment="1">
      <alignment horizontal="center" vertical="center" wrapText="1"/>
    </xf>
    <xf fontId="7" fillId="0" borderId="47" numFmtId="0" xfId="0" applyFont="1" applyBorder="1" applyAlignment="1">
      <alignment vertical="center"/>
    </xf>
    <xf fontId="7" fillId="0" borderId="2" numFmtId="0" xfId="0" applyFont="1" applyBorder="1" applyAlignment="1">
      <alignment horizontal="left" vertical="center"/>
    </xf>
    <xf fontId="7" fillId="11" borderId="23" numFmtId="0" xfId="0" applyFont="1" applyFill="1" applyBorder="1"/>
    <xf fontId="7" fillId="19" borderId="23" numFmtId="0" xfId="0" applyFont="1" applyFill="1" applyBorder="1" applyAlignment="1">
      <alignment horizontal="left" vertical="center" wrapText="1"/>
    </xf>
    <xf fontId="8" fillId="19" borderId="46" numFmtId="0" xfId="0" applyFont="1" applyFill="1" applyBorder="1" applyAlignment="1">
      <alignment vertical="center" wrapText="1"/>
    </xf>
    <xf fontId="7" fillId="0" borderId="80" numFmtId="0" xfId="0" applyFont="1" applyBorder="1" applyAlignment="1">
      <alignment horizontal="center" shrinkToFit="1" vertical="center"/>
    </xf>
    <xf fontId="7" fillId="0" borderId="44" numFmtId="0" xfId="0" applyFont="1" applyBorder="1" applyAlignment="1">
      <alignment horizontal="center" shrinkToFit="1" vertical="center"/>
    </xf>
    <xf fontId="7" fillId="0" borderId="75" numFmtId="0" xfId="0" applyFont="1" applyBorder="1" applyAlignment="1">
      <alignment horizontal="center" shrinkToFit="1" vertical="center"/>
    </xf>
    <xf fontId="24" fillId="0" borderId="43" numFmtId="0" xfId="0" applyFont="1" applyBorder="1" applyAlignment="1">
      <alignment horizontal="center" shrinkToFit="1" vertical="center"/>
    </xf>
    <xf fontId="7" fillId="0" borderId="51" numFmtId="0" xfId="0" applyFont="1" applyBorder="1" applyAlignment="1">
      <alignment horizontal="center" vertical="center"/>
    </xf>
    <xf fontId="7" fillId="0" borderId="84" numFmtId="0" xfId="0" applyFont="1" applyBorder="1" applyAlignment="1">
      <alignment horizontal="center" vertical="center"/>
    </xf>
    <xf fontId="7" fillId="0" borderId="45" numFmtId="0" xfId="0" applyFont="1" applyBorder="1" applyAlignment="1">
      <alignment horizontal="center" vertical="center"/>
    </xf>
    <xf fontId="24" fillId="0" borderId="86" numFmtId="2" xfId="0" applyNumberFormat="1" applyFont="1" applyBorder="1" applyAlignment="1">
      <alignment horizontal="center" vertical="center"/>
    </xf>
    <xf fontId="10" fillId="5" borderId="51" numFmtId="2" xfId="0" applyNumberFormat="1" applyFont="1" applyFill="1" applyBorder="1" applyAlignment="1">
      <alignment horizontal="center" vertical="center"/>
    </xf>
    <xf fontId="7" fillId="0" borderId="90" numFmtId="0" xfId="0" applyFont="1" applyBorder="1" applyAlignment="1">
      <alignment horizontal="center" vertical="center"/>
    </xf>
    <xf fontId="27" fillId="11" borderId="45" numFmtId="0" xfId="0" applyFont="1" applyFill="1" applyBorder="1" applyAlignment="1">
      <alignment horizontal="left" vertical="center"/>
    </xf>
    <xf fontId="7" fillId="9" borderId="26" numFmtId="0" xfId="0" applyFont="1" applyFill="1" applyBorder="1" applyAlignment="1">
      <alignment horizontal="center" vertical="center"/>
    </xf>
    <xf fontId="7" fillId="0" borderId="26" numFmtId="0" xfId="0" applyFont="1" applyBorder="1" applyAlignment="1">
      <alignment vertical="center"/>
    </xf>
    <xf fontId="8" fillId="0" borderId="4" numFmtId="162" xfId="0" applyNumberFormat="1" applyFont="1" applyBorder="1" applyAlignment="1">
      <alignment horizontal="center" vertical="center" wrapText="1"/>
    </xf>
    <xf fontId="24" fillId="20" borderId="37" numFmtId="162" xfId="0" applyNumberFormat="1" applyFont="1" applyFill="1" applyBorder="1" applyAlignment="1">
      <alignment horizontal="center" shrinkToFit="1" vertical="center"/>
    </xf>
    <xf fontId="7" fillId="21" borderId="36" numFmtId="0" xfId="0" applyFont="1" applyFill="1" applyBorder="1" applyAlignment="1">
      <alignment horizontal="center" vertical="center"/>
    </xf>
    <xf fontId="12" fillId="21" borderId="38" numFmtId="0" xfId="0" applyFont="1" applyFill="1" applyBorder="1" applyAlignment="1">
      <alignment horizontal="center" vertical="center"/>
    </xf>
    <xf fontId="7" fillId="21" borderId="54" numFmtId="0" xfId="0" applyFont="1" applyFill="1" applyBorder="1" applyAlignment="1">
      <alignment horizontal="center" vertical="center"/>
    </xf>
    <xf fontId="24" fillId="21" borderId="37" numFmtId="2" xfId="0" applyNumberFormat="1" applyFont="1" applyFill="1" applyBorder="1" applyAlignment="1">
      <alignment horizontal="center" shrinkToFit="1" vertical="center"/>
    </xf>
    <xf fontId="10" fillId="0" borderId="47" numFmtId="2" xfId="0" applyNumberFormat="1" applyFont="1" applyBorder="1" applyAlignment="1">
      <alignment horizontal="center" vertical="center"/>
    </xf>
    <xf fontId="7" fillId="21" borderId="69" numFmtId="0" xfId="0" applyFont="1" applyFill="1" applyBorder="1" applyAlignment="1">
      <alignment horizontal="center" vertical="center"/>
    </xf>
    <xf fontId="12" fillId="21" borderId="70" numFmtId="0" xfId="0" applyFont="1" applyFill="1" applyBorder="1" applyAlignment="1">
      <alignment horizontal="center" vertical="center"/>
    </xf>
    <xf fontId="7" fillId="21" borderId="6" numFmtId="0" xfId="0" applyFont="1" applyFill="1" applyBorder="1" applyAlignment="1">
      <alignment horizontal="center" vertical="center"/>
    </xf>
    <xf fontId="24" fillId="21" borderId="73" numFmtId="2" xfId="0" applyNumberFormat="1" applyFont="1" applyFill="1" applyBorder="1" applyAlignment="1">
      <alignment horizontal="center" shrinkToFit="1" vertical="center"/>
    </xf>
    <xf fontId="7" fillId="21" borderId="39" numFmtId="0" xfId="0" applyFont="1" applyFill="1" applyBorder="1" applyAlignment="1">
      <alignment horizontal="center" vertical="center"/>
    </xf>
    <xf fontId="12" fillId="21" borderId="41" numFmtId="0" xfId="0" applyFont="1" applyFill="1" applyBorder="1" applyAlignment="1">
      <alignment horizontal="center" vertical="center"/>
    </xf>
    <xf fontId="7" fillId="21" borderId="9" numFmtId="0" xfId="0" applyFont="1" applyFill="1" applyBorder="1" applyAlignment="1">
      <alignment horizontal="center" vertical="center"/>
    </xf>
    <xf fontId="24" fillId="21" borderId="40" numFmtId="2" xfId="0" applyNumberFormat="1" applyFont="1" applyFill="1" applyBorder="1" applyAlignment="1">
      <alignment horizontal="center" shrinkToFit="1" vertical="center"/>
    </xf>
    <xf fontId="7" fillId="9" borderId="79" numFmtId="0" xfId="0" applyFont="1" applyFill="1" applyBorder="1" applyAlignment="1">
      <alignment horizontal="center" vertical="center"/>
    </xf>
    <xf fontId="7" fillId="0" borderId="76" numFmtId="0" xfId="0" applyFont="1" applyBorder="1" applyAlignment="1">
      <alignment vertical="center"/>
    </xf>
    <xf fontId="7" fillId="21" borderId="83" numFmtId="0" xfId="0" applyFont="1" applyFill="1" applyBorder="1" applyAlignment="1">
      <alignment horizontal="center" vertical="center"/>
    </xf>
    <xf fontId="12" fillId="21" borderId="61" numFmtId="0" xfId="0" applyFont="1" applyFill="1" applyBorder="1" applyAlignment="1">
      <alignment horizontal="center" vertical="center"/>
    </xf>
    <xf fontId="7" fillId="21" borderId="1" numFmtId="0" xfId="0" applyFont="1" applyFill="1" applyBorder="1" applyAlignment="1">
      <alignment horizontal="center" vertical="center"/>
    </xf>
    <xf fontId="24" fillId="21" borderId="62" numFmtId="2" xfId="0" applyNumberFormat="1" applyFont="1" applyFill="1" applyBorder="1" applyAlignment="1">
      <alignment horizontal="center" shrinkToFit="1" vertical="center"/>
    </xf>
    <xf fontId="7" fillId="9" borderId="59" numFmtId="0" xfId="0" applyFont="1" applyFill="1" applyBorder="1" applyAlignment="1">
      <alignment horizontal="center"/>
    </xf>
    <xf fontId="7" fillId="0" borderId="60" numFmtId="0" xfId="0" applyFont="1" applyBorder="1" applyAlignment="1">
      <alignment wrapText="1"/>
    </xf>
    <xf fontId="7" fillId="9" borderId="79" numFmtId="0" xfId="0" applyFont="1" applyFill="1" applyBorder="1" applyAlignment="1">
      <alignment horizontal="center"/>
    </xf>
    <xf fontId="7" fillId="0" borderId="76" numFmtId="0" xfId="0" applyFont="1" applyBorder="1" applyAlignment="1">
      <alignment wrapText="1"/>
    </xf>
    <xf fontId="12" fillId="21" borderId="67" numFmtId="0" xfId="0" applyFont="1" applyFill="1" applyBorder="1" applyAlignment="1">
      <alignment horizontal="center" vertical="center"/>
    </xf>
    <xf fontId="7" fillId="6" borderId="18" numFmtId="0" xfId="0" applyFont="1" applyFill="1" applyBorder="1" applyAlignment="1">
      <alignment vertical="center"/>
    </xf>
    <xf fontId="7" fillId="0" borderId="19" numFmtId="0" xfId="0" applyFont="1" applyBorder="1" applyAlignment="1">
      <alignment vertical="center"/>
    </xf>
    <xf fontId="7" fillId="21" borderId="42" numFmtId="0" xfId="0" applyFont="1" applyFill="1" applyBorder="1" applyAlignment="1">
      <alignment horizontal="center" vertical="center"/>
    </xf>
    <xf fontId="12" fillId="21" borderId="44" numFmtId="0" xfId="0" applyFont="1" applyFill="1" applyBorder="1" applyAlignment="1">
      <alignment horizontal="center" vertical="center"/>
    </xf>
    <xf fontId="7" fillId="21" borderId="75" numFmtId="0" xfId="0" applyFont="1" applyFill="1" applyBorder="1" applyAlignment="1">
      <alignment horizontal="center" vertical="center"/>
    </xf>
    <xf fontId="24" fillId="21" borderId="43" numFmtId="2" xfId="0" applyNumberFormat="1" applyFont="1" applyFill="1" applyBorder="1" applyAlignment="1">
      <alignment horizontal="center" shrinkToFit="1" vertical="center"/>
    </xf>
    <xf fontId="7" fillId="7" borderId="18" numFmtId="0" xfId="0" applyFont="1" applyFill="1" applyBorder="1" applyAlignment="1">
      <alignment horizontal="center" vertical="center"/>
    </xf>
    <xf fontId="7" fillId="0" borderId="18" numFmtId="0" xfId="0" applyFont="1" applyBorder="1" applyAlignment="1">
      <alignment vertical="center"/>
    </xf>
    <xf fontId="24" fillId="21" borderId="70" numFmtId="0" xfId="0" applyFont="1" applyFill="1" applyBorder="1" applyAlignment="1">
      <alignment horizontal="center" vertical="center"/>
    </xf>
    <xf fontId="24" fillId="21" borderId="73" numFmtId="2" xfId="0" applyNumberFormat="1" applyFont="1" applyFill="1" applyBorder="1" applyAlignment="1">
      <alignment horizontal="center" vertical="center"/>
    </xf>
    <xf fontId="7" fillId="6" borderId="18" numFmtId="0" xfId="0" applyFont="1" applyFill="1" applyBorder="1" applyAlignment="1">
      <alignment vertical="center" wrapText="1"/>
    </xf>
    <xf fontId="24" fillId="21" borderId="61" numFmtId="0" xfId="0" applyFont="1" applyFill="1" applyBorder="1" applyAlignment="1">
      <alignment horizontal="center" vertical="center"/>
    </xf>
    <xf fontId="24" fillId="21" borderId="62" numFmtId="2" xfId="0" applyNumberFormat="1" applyFont="1" applyFill="1" applyBorder="1" applyAlignment="1">
      <alignment horizontal="center" vertical="center"/>
    </xf>
    <xf fontId="12" fillId="21" borderId="63" numFmtId="0" xfId="0" applyFont="1" applyFill="1" applyBorder="1" applyAlignment="1">
      <alignment horizontal="center" vertical="center"/>
    </xf>
    <xf fontId="7" fillId="0" borderId="20" numFmtId="0" xfId="0" applyFont="1" applyBorder="1" applyAlignment="1">
      <alignment horizontal="center" vertical="center" wrapText="1"/>
    </xf>
    <xf fontId="7" fillId="21" borderId="19" numFmtId="0" xfId="0" applyFont="1" applyFill="1" applyBorder="1" applyAlignment="1">
      <alignment horizontal="center" vertical="center"/>
    </xf>
    <xf fontId="7" fillId="21" borderId="24" numFmtId="0" xfId="0" applyFont="1" applyFill="1" applyBorder="1" applyAlignment="1">
      <alignment horizontal="center" vertical="center"/>
    </xf>
    <xf fontId="26" fillId="21" borderId="44" numFmtId="0" xfId="0" applyFont="1" applyFill="1" applyBorder="1" applyAlignment="1">
      <alignment horizontal="center" vertical="center"/>
    </xf>
    <xf fontId="7" fillId="0" borderId="24" numFmtId="0" xfId="0" applyFont="1" applyBorder="1" applyAlignment="1">
      <alignment wrapText="1"/>
    </xf>
    <xf fontId="7" fillId="0" borderId="18" numFmtId="0" xfId="0" applyFont="1" applyBorder="1" applyAlignment="1">
      <alignment wrapText="1"/>
    </xf>
    <xf fontId="7" fillId="21" borderId="16" numFmtId="0" xfId="0" applyFont="1" applyFill="1" applyBorder="1" applyAlignment="1">
      <alignment horizontal="center" vertical="center"/>
    </xf>
    <xf fontId="7" fillId="0" borderId="47" numFmtId="0" xfId="0" applyFont="1" applyBorder="1" applyAlignment="1">
      <alignment vertical="center" wrapText="1"/>
    </xf>
    <xf fontId="7" fillId="20" borderId="58" numFmtId="0" xfId="0" applyFont="1" applyFill="1" applyBorder="1" applyAlignment="1">
      <alignment horizontal="center" shrinkToFit="1" vertical="center"/>
    </xf>
    <xf fontId="7" fillId="0" borderId="23" numFmtId="0" xfId="0" applyFont="1" applyBorder="1" applyAlignment="1">
      <alignment wrapText="1"/>
    </xf>
    <xf fontId="7" fillId="11" borderId="23" numFmtId="0" xfId="0" applyFont="1" applyFill="1" applyBorder="1" applyAlignment="1">
      <alignment horizontal="left" vertical="center" wrapText="1"/>
    </xf>
    <xf fontId="7" fillId="11" borderId="46" numFmtId="0" xfId="0" applyFont="1" applyFill="1" applyBorder="1" applyAlignment="1">
      <alignment horizontal="left" vertical="center"/>
    </xf>
    <xf fontId="8" fillId="0" borderId="82" numFmtId="162" xfId="0" applyNumberFormat="1" applyFont="1" applyBorder="1" applyAlignment="1">
      <alignment horizontal="center" vertical="center" wrapText="1"/>
    </xf>
    <xf fontId="7" fillId="0" borderId="42" numFmtId="0" xfId="0" applyFont="1" applyBorder="1" applyAlignment="1">
      <alignment horizontal="center" shrinkToFit="1" vertical="center"/>
    </xf>
    <xf fontId="24" fillId="0" borderId="43" numFmtId="162" xfId="0" applyNumberFormat="1" applyFont="1" applyBorder="1" applyAlignment="1">
      <alignment horizontal="center" shrinkToFit="1" vertical="center"/>
    </xf>
    <xf fontId="7" fillId="21" borderId="51" numFmtId="0" xfId="0" applyFont="1" applyFill="1" applyBorder="1" applyAlignment="1">
      <alignment horizontal="center" vertical="center"/>
    </xf>
    <xf fontId="7" fillId="21" borderId="84" numFmtId="0" xfId="0" applyFont="1" applyFill="1" applyBorder="1" applyAlignment="1">
      <alignment horizontal="center" vertical="center"/>
    </xf>
    <xf fontId="7" fillId="21" borderId="82" numFmtId="0" xfId="0" applyFont="1" applyFill="1" applyBorder="1" applyAlignment="1">
      <alignment horizontal="center" vertical="center"/>
    </xf>
    <xf fontId="24" fillId="21" borderId="86" numFmtId="2" xfId="0" applyNumberFormat="1" applyFont="1" applyFill="1" applyBorder="1" applyAlignment="1">
      <alignment horizontal="center" vertical="center"/>
    </xf>
    <xf fontId="10" fillId="5" borderId="24" numFmtId="2" xfId="0" applyNumberFormat="1" applyFont="1" applyFill="1" applyBorder="1" applyAlignment="1">
      <alignment horizontal="center" vertical="center"/>
    </xf>
    <xf fontId="7" fillId="0" borderId="26" numFmtId="0" xfId="0" applyFont="1" applyBorder="1" applyAlignment="1">
      <alignment vertical="center" wrapText="1"/>
    </xf>
    <xf fontId="7" fillId="0" borderId="26" numFmtId="0" xfId="0" applyFont="1" applyBorder="1" applyAlignment="1">
      <alignment horizontal="left" vertical="center" wrapText="1"/>
    </xf>
    <xf fontId="8" fillId="0" borderId="48" numFmtId="0" xfId="0" applyFont="1" applyBorder="1" applyAlignment="1">
      <alignment horizontal="center" vertical="center" wrapText="1"/>
    </xf>
    <xf fontId="7" fillId="20" borderId="36" numFmtId="0" xfId="0" applyFont="1" applyFill="1" applyBorder="1" applyAlignment="1">
      <alignment horizontal="center" shrinkToFit="1" vertical="center"/>
    </xf>
    <xf fontId="7" fillId="20" borderId="55" numFmtId="0" xfId="0" applyFont="1" applyFill="1" applyBorder="1" applyAlignment="1">
      <alignment horizontal="center" shrinkToFit="1" vertical="center"/>
    </xf>
    <xf fontId="7" fillId="20" borderId="38" numFmtId="0" xfId="0" applyFont="1" applyFill="1" applyBorder="1" applyAlignment="1">
      <alignment horizontal="center" shrinkToFit="1" vertical="center"/>
    </xf>
    <xf fontId="7" fillId="21" borderId="31" numFmtId="0" xfId="0" applyFont="1" applyFill="1" applyBorder="1" applyAlignment="1">
      <alignment horizontal="center" vertical="center"/>
    </xf>
    <xf fontId="12" fillId="21" borderId="27" numFmtId="0" xfId="0" applyFont="1" applyFill="1" applyBorder="1" applyAlignment="1">
      <alignment horizontal="center" vertical="center"/>
    </xf>
    <xf fontId="7" fillId="21" borderId="34" numFmtId="0" xfId="0" applyFont="1" applyFill="1" applyBorder="1" applyAlignment="1">
      <alignment horizontal="center" vertical="center"/>
    </xf>
    <xf fontId="24" fillId="21" borderId="32" numFmtId="2" xfId="0" applyNumberFormat="1" applyFont="1" applyFill="1" applyBorder="1" applyAlignment="1">
      <alignment horizontal="center" shrinkToFit="1" vertical="center"/>
    </xf>
    <xf fontId="10" fillId="2" borderId="47" numFmtId="2" xfId="0" applyNumberFormat="1" applyFont="1" applyFill="1" applyBorder="1" applyAlignment="1">
      <alignment horizontal="center" vertical="center"/>
    </xf>
    <xf fontId="7" fillId="0" borderId="50" numFmtId="0" xfId="0" applyFont="1" applyBorder="1" applyAlignment="1">
      <alignment horizontal="left" vertical="center"/>
    </xf>
    <xf fontId="7" fillId="20" borderId="0" numFmtId="0" xfId="0" applyFont="1" applyFill="1" applyAlignment="1">
      <alignment horizontal="center" shrinkToFit="1" vertical="center"/>
    </xf>
    <xf fontId="7" fillId="20" borderId="67" numFmtId="0" xfId="0" applyFont="1" applyFill="1" applyBorder="1" applyAlignment="1">
      <alignment horizontal="center" shrinkToFit="1" vertical="center"/>
    </xf>
    <xf fontId="7" fillId="21" borderId="27" numFmtId="0" xfId="0" applyFont="1" applyFill="1" applyBorder="1" applyAlignment="1">
      <alignment horizontal="center" vertical="center"/>
    </xf>
    <xf fontId="7" fillId="20" borderId="10" numFmtId="0" xfId="0" applyFont="1" applyFill="1" applyBorder="1" applyAlignment="1">
      <alignment horizontal="center" shrinkToFit="1" vertical="center"/>
    </xf>
    <xf fontId="7" fillId="11" borderId="23" numFmtId="0" xfId="0" applyFont="1" applyFill="1" applyBorder="1" applyAlignment="1">
      <alignment horizontal="center"/>
    </xf>
    <xf fontId="7" fillId="3" borderId="10" numFmtId="0" xfId="0" applyFont="1" applyFill="1" applyBorder="1" applyAlignment="1">
      <alignment horizontal="center" shrinkToFit="1" vertical="center"/>
    </xf>
    <xf fontId="7" fillId="21" borderId="7" numFmtId="0" xfId="0" applyFont="1" applyFill="1" applyBorder="1" applyAlignment="1">
      <alignment horizontal="center" vertical="center"/>
    </xf>
    <xf fontId="7" fillId="21" borderId="70" numFmtId="0" xfId="0" applyFont="1" applyFill="1" applyBorder="1" applyAlignment="1">
      <alignment horizontal="center" vertical="center"/>
    </xf>
    <xf fontId="7" fillId="11" borderId="15" numFmtId="0" xfId="0" applyFont="1" applyFill="1" applyBorder="1" applyAlignment="1">
      <alignment horizontal="center" vertical="center" wrapText="1"/>
    </xf>
    <xf fontId="7" fillId="3" borderId="58" numFmtId="0" xfId="0" applyFont="1" applyFill="1" applyBorder="1" applyAlignment="1">
      <alignment horizontal="center" shrinkToFit="1" vertical="center"/>
    </xf>
    <xf fontId="7" fillId="3" borderId="0" numFmtId="0" xfId="0" applyFont="1" applyFill="1" applyAlignment="1">
      <alignment horizontal="center" shrinkToFit="1" vertical="center"/>
    </xf>
    <xf fontId="7" fillId="3" borderId="67" numFmtId="0" xfId="0" applyFont="1" applyFill="1" applyBorder="1" applyAlignment="1">
      <alignment horizontal="center" shrinkToFit="1" vertical="center"/>
    </xf>
    <xf fontId="24" fillId="3" borderId="62" numFmtId="162" xfId="0" applyNumberFormat="1" applyFont="1" applyFill="1" applyBorder="1" applyAlignment="1">
      <alignment horizontal="center" shrinkToFit="1" vertical="center"/>
    </xf>
    <xf fontId="7" fillId="21" borderId="80" numFmtId="0" xfId="0" applyFont="1" applyFill="1" applyBorder="1" applyAlignment="1">
      <alignment horizontal="center" vertical="center"/>
    </xf>
    <xf fontId="7" fillId="21" borderId="45" numFmtId="0" xfId="0" applyFont="1" applyFill="1" applyBorder="1" applyAlignment="1">
      <alignment horizontal="center" vertical="center"/>
    </xf>
    <xf fontId="24" fillId="21" borderId="86" numFmtId="2" xfId="0" applyNumberFormat="1" applyFont="1" applyFill="1" applyBorder="1" applyAlignment="1">
      <alignment horizontal="center" shrinkToFit="1" vertical="center"/>
    </xf>
    <xf fontId="0" fillId="0" borderId="80" numFmtId="0" xfId="0" applyBorder="1" applyAlignment="1">
      <alignment horizontal="center" vertical="center" wrapText="1"/>
    </xf>
    <xf fontId="7" fillId="0" borderId="91" numFmtId="0" xfId="0" applyFont="1" applyBorder="1" applyAlignment="1">
      <alignment horizontal="center" shrinkToFit="1" vertical="center"/>
    </xf>
    <xf fontId="24" fillId="0" borderId="46" numFmtId="0" xfId="0" applyFont="1" applyBorder="1" applyAlignment="1">
      <alignment horizontal="center" shrinkToFit="1" vertical="center"/>
    </xf>
    <xf fontId="24" fillId="21" borderId="87" numFmtId="2" xfId="0" applyNumberFormat="1" applyFont="1" applyFill="1" applyBorder="1" applyAlignment="1">
      <alignment horizontal="center" vertical="center"/>
    </xf>
    <xf fontId="7" fillId="11" borderId="0" numFmtId="0" xfId="0" applyFont="1" applyFill="1" applyAlignment="1">
      <alignment horizontal="left" vertical="center"/>
    </xf>
    <xf fontId="7" fillId="19" borderId="15" numFmtId="0" xfId="0" applyFont="1" applyFill="1" applyBorder="1" applyAlignment="1">
      <alignment horizontal="left" vertical="center" wrapText="1"/>
    </xf>
    <xf fontId="7" fillId="19" borderId="57" numFmtId="0" xfId="0" applyFont="1" applyFill="1" applyBorder="1" applyAlignment="1">
      <alignment horizontal="left" vertical="center"/>
    </xf>
    <xf fontId="7" fillId="0" borderId="36" numFmtId="0" xfId="0" applyFont="1" applyBorder="1" applyAlignment="1">
      <alignment horizontal="center" shrinkToFit="1" vertical="center"/>
    </xf>
    <xf fontId="7" fillId="0" borderId="38" numFmtId="0" xfId="0" applyFont="1" applyBorder="1" applyAlignment="1">
      <alignment horizontal="center" shrinkToFit="1" vertical="center"/>
    </xf>
    <xf fontId="7" fillId="0" borderId="54" numFmtId="0" xfId="0" applyFont="1" applyBorder="1" applyAlignment="1">
      <alignment horizontal="center" shrinkToFit="1" vertical="center"/>
    </xf>
    <xf fontId="24" fillId="0" borderId="37" numFmtId="0" xfId="0" applyFont="1" applyBorder="1" applyAlignment="1">
      <alignment horizontal="center" shrinkToFit="1" vertical="center"/>
    </xf>
    <xf fontId="24" fillId="21" borderId="38" numFmtId="0" xfId="0" applyFont="1" applyFill="1" applyBorder="1" applyAlignment="1">
      <alignment horizontal="center" vertical="center"/>
    </xf>
    <xf fontId="24" fillId="21" borderId="37" numFmtId="2" xfId="0" applyNumberFormat="1" applyFont="1" applyFill="1" applyBorder="1" applyAlignment="1">
      <alignment horizontal="center" vertical="center"/>
    </xf>
    <xf fontId="10" fillId="5" borderId="16" numFmtId="2" xfId="0" applyNumberFormat="1" applyFont="1" applyFill="1" applyBorder="1" applyAlignment="1">
      <alignment horizontal="center" vertical="center"/>
    </xf>
    <xf fontId="7" fillId="11" borderId="50" numFmtId="0" xfId="0" applyFont="1" applyFill="1" applyBorder="1" applyAlignment="1">
      <alignment horizontal="left" vertical="center"/>
    </xf>
    <xf fontId="7" fillId="3" borderId="9" numFmtId="0" xfId="0" applyFont="1" applyFill="1" applyBorder="1" applyAlignment="1">
      <alignment horizontal="center" shrinkToFit="1" vertical="center"/>
    </xf>
    <xf fontId="7" fillId="21" borderId="8" numFmtId="1" xfId="0" applyNumberFormat="1" applyFont="1" applyFill="1" applyBorder="1" applyAlignment="1">
      <alignment horizontal="center" vertical="center"/>
    </xf>
    <xf fontId="25" fillId="21" borderId="68" numFmtId="2" xfId="0" applyNumberFormat="1" applyFont="1" applyFill="1" applyBorder="1" applyAlignment="1">
      <alignment horizontal="center" shrinkToFit="1" vertical="center"/>
    </xf>
    <xf fontId="7" fillId="0" borderId="71" numFmtId="0" xfId="0" applyFont="1" applyBorder="1" applyAlignment="1">
      <alignment vertical="center" wrapText="1"/>
    </xf>
    <xf fontId="24" fillId="21" borderId="41" numFmtId="0" xfId="0" applyFont="1" applyFill="1" applyBorder="1" applyAlignment="1">
      <alignment horizontal="center" vertical="center"/>
    </xf>
    <xf fontId="24" fillId="21" borderId="40" numFmtId="2" xfId="0" applyNumberFormat="1" applyFont="1" applyFill="1" applyBorder="1" applyAlignment="1">
      <alignment horizontal="center" vertical="center"/>
    </xf>
    <xf fontId="7" fillId="0" borderId="20" numFmtId="2" xfId="0" applyNumberFormat="1" applyFont="1" applyBorder="1" applyAlignment="1">
      <alignment horizontal="center" vertical="center" wrapText="1"/>
    </xf>
    <xf fontId="0" fillId="5" borderId="0" numFmtId="0" xfId="0" applyFill="1"/>
    <xf fontId="24" fillId="0" borderId="0" numFmtId="2" xfId="0" applyNumberFormat="1" applyFont="1" applyAlignment="1">
      <alignment horizontal="left" vertical="center" wrapText="1"/>
    </xf>
    <xf fontId="7" fillId="21" borderId="38" numFmtId="0" xfId="0" applyFont="1" applyFill="1" applyBorder="1" applyAlignment="1">
      <alignment horizontal="center" vertical="center"/>
    </xf>
    <xf fontId="7" fillId="0" borderId="77" numFmtId="0" xfId="0" applyFont="1" applyBorder="1" applyAlignment="1">
      <alignment horizontal="center" vertical="center" wrapText="1"/>
    </xf>
    <xf fontId="0" fillId="0" borderId="21" numFmtId="0" xfId="0" applyBorder="1" applyAlignment="1">
      <alignment horizontal="center" vertical="center" wrapText="1"/>
    </xf>
    <xf fontId="0" fillId="0" borderId="0" numFmtId="0" xfId="0" applyAlignment="1">
      <alignment horizontal="left" vertical="center" wrapText="1"/>
    </xf>
    <xf fontId="10" fillId="2" borderId="76" numFmtId="2" xfId="0" applyNumberFormat="1" applyFont="1" applyFill="1" applyBorder="1" applyAlignment="1">
      <alignment horizontal="center" vertical="center"/>
    </xf>
    <xf fontId="0" fillId="9" borderId="30" numFmtId="0" xfId="0" applyFill="1" applyBorder="1" applyAlignment="1">
      <alignment wrapText="1"/>
    </xf>
    <xf fontId="5" fillId="0" borderId="51" numFmtId="0" xfId="0" applyFont="1" applyBorder="1" applyAlignment="1">
      <alignment wrapText="1"/>
    </xf>
    <xf fontId="7" fillId="21" borderId="58" numFmtId="0" xfId="0" applyFont="1" applyFill="1" applyBorder="1" applyAlignment="1">
      <alignment horizontal="center" vertical="center"/>
    </xf>
    <xf fontId="7" fillId="21" borderId="67" numFmtId="0" xfId="0" applyFont="1" applyFill="1" applyBorder="1" applyAlignment="1">
      <alignment horizontal="center" vertical="center"/>
    </xf>
    <xf fontId="0" fillId="0" borderId="78" numFmtId="0" xfId="0" applyBorder="1" applyAlignment="1">
      <alignment horizontal="center" vertical="center" wrapText="1"/>
    </xf>
    <xf fontId="7" fillId="7" borderId="15" numFmtId="0" xfId="0" applyFont="1" applyFill="1" applyBorder="1" applyAlignment="1">
      <alignment horizontal="center" vertical="center" wrapText="1"/>
    </xf>
    <xf fontId="24" fillId="0" borderId="16" numFmtId="0" xfId="0" applyFont="1" applyBorder="1" applyAlignment="1">
      <alignment vertical="center" wrapText="1"/>
    </xf>
    <xf fontId="7" fillId="3" borderId="83" numFmtId="0" xfId="0" applyFont="1" applyFill="1" applyBorder="1" applyAlignment="1">
      <alignment horizontal="center" shrinkToFit="1" vertical="center"/>
    </xf>
    <xf fontId="7" fillId="3" borderId="4" numFmtId="162" xfId="0" applyNumberFormat="1" applyFont="1" applyFill="1" applyBorder="1" applyAlignment="1">
      <alignment horizontal="center" shrinkToFit="1" vertical="center"/>
    </xf>
    <xf fontId="24" fillId="0" borderId="19" numFmtId="0" xfId="0" applyFont="1" applyBorder="1" applyAlignment="1">
      <alignment vertical="center" wrapText="1"/>
    </xf>
    <xf fontId="5" fillId="0" borderId="30" numFmtId="0" xfId="0" applyFont="1" applyBorder="1" applyAlignment="1">
      <alignment wrapText="1"/>
    </xf>
    <xf fontId="7" fillId="0" borderId="87" numFmtId="0" xfId="0" applyFont="1" applyBorder="1" applyAlignment="1">
      <alignment horizontal="left" vertical="center" wrapText="1"/>
    </xf>
    <xf fontId="7" fillId="3" borderId="42" numFmtId="0" xfId="0" applyFont="1" applyFill="1" applyBorder="1" applyAlignment="1">
      <alignment horizontal="center" shrinkToFit="1" vertical="center"/>
    </xf>
    <xf fontId="7" fillId="3" borderId="84" numFmtId="0" xfId="0" applyFont="1" applyFill="1" applyBorder="1" applyAlignment="1">
      <alignment horizontal="center" shrinkToFit="1" vertical="center"/>
    </xf>
    <xf fontId="7" fillId="21" borderId="44" numFmtId="0" xfId="0" applyFont="1" applyFill="1" applyBorder="1" applyAlignment="1">
      <alignment horizontal="center" vertical="center"/>
    </xf>
    <xf fontId="10" fillId="2" borderId="24" numFmtId="2" xfId="0" applyNumberFormat="1" applyFont="1" applyFill="1" applyBorder="1" applyAlignment="1">
      <alignment horizontal="center" vertical="center"/>
    </xf>
    <xf fontId="7" fillId="0" borderId="90" numFmtId="0" xfId="0" applyFont="1" applyBorder="1" applyAlignment="1">
      <alignment horizontal="center" vertical="center" wrapText="1"/>
    </xf>
    <xf fontId="24" fillId="0" borderId="15" numFmtId="0" xfId="0" applyFont="1" applyBorder="1" applyAlignment="1">
      <alignment vertical="center" wrapText="1"/>
    </xf>
    <xf fontId="24" fillId="0" borderId="79" numFmtId="0" xfId="0" applyFont="1" applyBorder="1" applyAlignment="1">
      <alignment vertical="center" wrapText="1"/>
    </xf>
    <xf fontId="7" fillId="3" borderId="6" numFmtId="0" xfId="0" applyFont="1" applyFill="1" applyBorder="1" applyAlignment="1">
      <alignment horizontal="center" shrinkToFit="1" vertical="center"/>
    </xf>
    <xf fontId="24" fillId="0" borderId="18" numFmtId="0" xfId="0" applyFont="1" applyBorder="1" applyAlignment="1">
      <alignment vertical="center" wrapText="1"/>
    </xf>
    <xf fontId="7" fillId="13" borderId="59" numFmtId="0" xfId="0" applyFont="1" applyFill="1" applyBorder="1" applyAlignment="1">
      <alignment horizontal="center" vertical="center" wrapText="1"/>
    </xf>
    <xf fontId="7" fillId="22" borderId="60" numFmtId="0" xfId="0" applyFont="1" applyFill="1" applyBorder="1" applyAlignment="1">
      <alignment vertical="center" wrapText="1"/>
    </xf>
    <xf fontId="7" fillId="13" borderId="29" numFmtId="0" xfId="0" applyFont="1" applyFill="1" applyBorder="1" applyAlignment="1">
      <alignment horizontal="center" vertical="center" wrapText="1"/>
    </xf>
    <xf fontId="5" fillId="22" borderId="35" numFmtId="0" xfId="0" applyFont="1" applyFill="1" applyBorder="1" applyAlignment="1">
      <alignment vertical="center" wrapText="1"/>
    </xf>
    <xf fontId="7" fillId="13" borderId="30" numFmtId="0" xfId="0" applyFont="1" applyFill="1" applyBorder="1" applyAlignment="1">
      <alignment horizontal="center" vertical="center" wrapText="1"/>
    </xf>
    <xf fontId="5" fillId="22" borderId="51" numFmtId="0" xfId="0" applyFont="1" applyFill="1" applyBorder="1" applyAlignment="1">
      <alignment vertical="center" wrapText="1"/>
    </xf>
    <xf fontId="7" fillId="22" borderId="59" numFmtId="0" xfId="0" applyFont="1" applyFill="1" applyBorder="1" applyAlignment="1">
      <alignment vertical="center" wrapText="1"/>
    </xf>
    <xf fontId="5" fillId="22" borderId="29" numFmtId="0" xfId="0" applyFont="1" applyFill="1" applyBorder="1" applyAlignment="1">
      <alignment vertical="center" wrapText="1"/>
    </xf>
    <xf fontId="7" fillId="21" borderId="41" numFmtId="0" xfId="0" applyFont="1" applyFill="1" applyBorder="1" applyAlignment="1">
      <alignment horizontal="center" vertical="center"/>
    </xf>
    <xf fontId="5" fillId="22" borderId="30" numFmtId="0" xfId="0" applyFont="1" applyFill="1" applyBorder="1" applyAlignment="1">
      <alignment vertical="center" wrapText="1"/>
    </xf>
    <xf fontId="7" fillId="0" borderId="30" numFmtId="0" xfId="0" applyFont="1" applyBorder="1" applyAlignment="1">
      <alignment horizontal="left" vertical="center" wrapText="1"/>
    </xf>
    <xf fontId="7" fillId="3" borderId="75" numFmtId="0" xfId="0" applyFont="1" applyFill="1" applyBorder="1" applyAlignment="1">
      <alignment horizontal="center" shrinkToFit="1" vertical="center"/>
    </xf>
    <xf fontId="24" fillId="21" borderId="43" numFmtId="2" xfId="0" applyNumberFormat="1" applyFont="1" applyFill="1" applyBorder="1" applyAlignment="1">
      <alignment horizontal="center" vertical="center"/>
    </xf>
    <xf fontId="7" fillId="0" borderId="48" numFmtId="0" xfId="0" applyFont="1" applyBorder="1" applyAlignment="1">
      <alignment horizontal="left" vertical="center" wrapText="1"/>
    </xf>
    <xf fontId="8" fillId="0" borderId="64" numFmtId="0" xfId="0" applyFont="1" applyBorder="1" applyAlignment="1">
      <alignment horizontal="center" vertical="center" wrapText="1"/>
    </xf>
    <xf fontId="7" fillId="21" borderId="35" numFmtId="0" xfId="0" applyFont="1" applyFill="1" applyBorder="1" applyAlignment="1">
      <alignment horizontal="center" vertical="center"/>
    </xf>
    <xf fontId="7" fillId="21" borderId="4" numFmtId="0" xfId="0" applyFont="1" applyFill="1" applyBorder="1" applyAlignment="1">
      <alignment horizontal="center" vertical="center"/>
    </xf>
    <xf fontId="12" fillId="21" borderId="37" numFmtId="2" xfId="0" applyNumberFormat="1" applyFont="1" applyFill="1" applyBorder="1" applyAlignment="1">
      <alignment horizontal="center" shrinkToFit="1" vertical="center"/>
    </xf>
    <xf fontId="0" fillId="3" borderId="50" numFmtId="0" xfId="0" applyFill="1" applyBorder="1"/>
    <xf fontId="0" fillId="13" borderId="18" numFmtId="0" xfId="0" applyFill="1" applyBorder="1" applyAlignment="1">
      <alignment horizontal="center" vertical="center" wrapText="1"/>
    </xf>
    <xf fontId="5" fillId="0" borderId="19" numFmtId="0" xfId="0" applyFont="1" applyBorder="1" applyAlignment="1">
      <alignment vertical="center" wrapText="1"/>
    </xf>
    <xf fontId="0" fillId="0" borderId="58" numFmtId="0" xfId="0" applyBorder="1" applyAlignment="1">
      <alignment horizontal="center" vertical="center" wrapText="1"/>
    </xf>
    <xf fontId="0" fillId="0" borderId="68" numFmtId="0" xfId="0" applyBorder="1" applyAlignment="1">
      <alignment horizontal="center" vertical="center" wrapText="1"/>
    </xf>
    <xf fontId="7" fillId="21" borderId="56" numFmtId="0" xfId="0" applyFont="1" applyFill="1" applyBorder="1" applyAlignment="1">
      <alignment horizontal="center" vertical="center"/>
    </xf>
    <xf fontId="26" fillId="21" borderId="63" numFmtId="0" xfId="0" applyFont="1" applyFill="1" applyBorder="1" applyAlignment="1">
      <alignment horizontal="center" vertical="center"/>
    </xf>
    <xf fontId="7" fillId="21" borderId="89" numFmtId="0" xfId="0" applyFont="1" applyFill="1" applyBorder="1" applyAlignment="1">
      <alignment horizontal="center" vertical="center"/>
    </xf>
    <xf fontId="7" fillId="5" borderId="20" numFmtId="0" xfId="0" applyFont="1" applyFill="1" applyBorder="1" applyAlignment="1">
      <alignment horizontal="center" vertical="center"/>
    </xf>
    <xf fontId="28" fillId="3" borderId="0" numFmtId="2" xfId="0" applyNumberFormat="1" applyFont="1" applyFill="1"/>
    <xf fontId="28" fillId="3" borderId="67" numFmtId="0" xfId="0" applyFont="1" applyFill="1" applyBorder="1"/>
    <xf fontId="0" fillId="6" borderId="18" numFmtId="0" xfId="0" applyFill="1" applyBorder="1" applyAlignment="1">
      <alignment horizontal="center" vertical="center" wrapText="1"/>
    </xf>
    <xf fontId="25" fillId="21" borderId="40" numFmtId="2" xfId="0" applyNumberFormat="1" applyFont="1" applyFill="1" applyBorder="1" applyAlignment="1">
      <alignment horizontal="center" shrinkToFit="1" vertical="center"/>
    </xf>
    <xf fontId="7" fillId="17" borderId="41" numFmtId="0" xfId="0" applyFont="1" applyFill="1" applyBorder="1" applyAlignment="1">
      <alignment horizontal="left" vertical="center"/>
    </xf>
    <xf fontId="7" fillId="6" borderId="18" numFmtId="0" xfId="0" applyFont="1" applyFill="1" applyBorder="1" applyAlignment="1">
      <alignment horizontal="center" wrapText="1"/>
    </xf>
    <xf fontId="5" fillId="0" borderId="18" numFmtId="0" xfId="0" applyFont="1" applyBorder="1" applyAlignment="1">
      <alignment vertical="center" wrapText="1"/>
    </xf>
    <xf fontId="7" fillId="10" borderId="18" numFmtId="0" xfId="0" applyFont="1" applyFill="1" applyBorder="1" applyAlignment="1">
      <alignment horizontal="center" wrapText="1"/>
    </xf>
    <xf fontId="7" fillId="3" borderId="61" numFmtId="0" xfId="0" applyFont="1" applyFill="1" applyBorder="1" applyAlignment="1">
      <alignment horizontal="center" shrinkToFit="1" vertical="center"/>
    </xf>
    <xf fontId="7" fillId="3" borderId="1" numFmtId="0" xfId="0" applyFont="1" applyFill="1" applyBorder="1" applyAlignment="1">
      <alignment horizontal="center" shrinkToFit="1" vertical="center"/>
    </xf>
    <xf fontId="7" fillId="21" borderId="88" numFmtId="0" xfId="0" applyFont="1" applyFill="1" applyBorder="1" applyAlignment="1">
      <alignment horizontal="center" vertical="center"/>
    </xf>
    <xf fontId="7" fillId="0" borderId="78" numFmtId="0" xfId="0" applyFont="1" applyBorder="1" applyAlignment="1">
      <alignment horizontal="center" vertical="center" wrapText="1"/>
    </xf>
    <xf fontId="24" fillId="0" borderId="0" numFmtId="2" xfId="0" applyNumberFormat="1" applyFont="1" applyAlignment="1">
      <alignment horizontal="left" vertical="center"/>
    </xf>
    <xf fontId="7" fillId="9" borderId="18" numFmtId="0" xfId="0" applyFont="1" applyFill="1" applyBorder="1" applyAlignment="1">
      <alignment horizontal="center"/>
    </xf>
    <xf fontId="7" fillId="6" borderId="18" numFmtId="0" xfId="0" applyFont="1" applyFill="1" applyBorder="1" applyAlignment="1">
      <alignment horizontal="center"/>
    </xf>
    <xf fontId="7" fillId="17" borderId="61" numFmtId="0" xfId="0" applyFont="1" applyFill="1" applyBorder="1" applyAlignment="1">
      <alignment horizontal="left" vertical="center" wrapText="1"/>
    </xf>
    <xf fontId="0" fillId="10" borderId="23" numFmtId="0" xfId="0" applyFill="1" applyBorder="1" applyAlignment="1">
      <alignment horizontal="center" vertical="center" wrapText="1"/>
    </xf>
    <xf fontId="5" fillId="0" borderId="24" numFmtId="0" xfId="0" applyFont="1" applyBorder="1" applyAlignment="1">
      <alignment vertical="center" wrapText="1"/>
    </xf>
    <xf fontId="7" fillId="0" borderId="59" numFmtId="0" xfId="0" applyFont="1" applyBorder="1" applyAlignment="1">
      <alignment wrapText="1"/>
    </xf>
    <xf fontId="0" fillId="17" borderId="70" numFmtId="0" xfId="0" applyFill="1" applyBorder="1" applyAlignment="1">
      <alignment horizontal="left" vertical="center" wrapText="1"/>
    </xf>
    <xf fontId="7" fillId="9" borderId="15" numFmtId="0" xfId="0" applyFont="1" applyFill="1" applyBorder="1" applyAlignment="1">
      <alignment horizontal="center" vertical="center"/>
    </xf>
    <xf fontId="7" fillId="0" borderId="16" numFmtId="0" xfId="0" applyFont="1" applyBorder="1" applyAlignment="1">
      <alignment vertical="center"/>
    </xf>
    <xf fontId="7" fillId="0" borderId="78" numFmtId="162" xfId="0" applyNumberFormat="1" applyFont="1" applyBorder="1" applyAlignment="1">
      <alignment horizontal="center" vertical="center" wrapText="1"/>
    </xf>
    <xf fontId="7" fillId="0" borderId="0" numFmtId="162" xfId="0" applyNumberFormat="1" applyFont="1" applyAlignment="1">
      <alignment horizontal="left" vertical="center"/>
    </xf>
    <xf fontId="5" fillId="0" borderId="23" numFmtId="0" xfId="0" applyFont="1" applyBorder="1" applyAlignment="1">
      <alignment vertical="center" wrapText="1"/>
    </xf>
    <xf fontId="0" fillId="0" borderId="86" numFmtId="0" xfId="0" applyBorder="1" applyAlignment="1">
      <alignment horizontal="center" vertical="center" wrapText="1"/>
    </xf>
    <xf fontId="24" fillId="21" borderId="82" numFmtId="2" xfId="0" applyNumberFormat="1" applyFont="1" applyFill="1" applyBorder="1" applyAlignment="1">
      <alignment horizontal="center" shrinkToFit="1" vertical="center"/>
    </xf>
    <xf fontId="15" fillId="14" borderId="45" numFmtId="2" xfId="0" applyNumberFormat="1" applyFont="1" applyFill="1" applyBorder="1"/>
    <xf fontId="7" fillId="3" borderId="36" numFmtId="0" xfId="0" applyFont="1" applyFill="1" applyBorder="1" applyAlignment="1">
      <alignment horizontal="center" shrinkToFit="1" vertical="center"/>
    </xf>
    <xf fontId="7" fillId="3" borderId="38" numFmtId="0" xfId="0" applyFont="1" applyFill="1" applyBorder="1" applyAlignment="1">
      <alignment horizontal="center" shrinkToFit="1" vertical="center"/>
    </xf>
    <xf fontId="7" fillId="3" borderId="54" numFmtId="0" xfId="0" applyFont="1" applyFill="1" applyBorder="1" applyAlignment="1">
      <alignment horizontal="center" shrinkToFit="1" vertical="center"/>
    </xf>
    <xf fontId="24" fillId="3" borderId="37" numFmtId="162" xfId="0" applyNumberFormat="1" applyFont="1" applyFill="1" applyBorder="1" applyAlignment="1">
      <alignment horizontal="center" shrinkToFit="1" vertical="center"/>
    </xf>
    <xf fontId="7" fillId="23" borderId="36" numFmtId="0" xfId="0" applyFont="1" applyFill="1" applyBorder="1" applyAlignment="1">
      <alignment horizontal="center" vertical="center"/>
    </xf>
    <xf fontId="7" fillId="23" borderId="38" numFmtId="0" xfId="0" applyFont="1" applyFill="1" applyBorder="1" applyAlignment="1">
      <alignment horizontal="center" vertical="center"/>
    </xf>
    <xf fontId="7" fillId="23" borderId="54" numFmtId="0" xfId="0" applyFont="1" applyFill="1" applyBorder="1" applyAlignment="1">
      <alignment horizontal="center" vertical="center"/>
    </xf>
    <xf fontId="24" fillId="23" borderId="37" numFmtId="2" xfId="0" applyNumberFormat="1" applyFont="1" applyFill="1" applyBorder="1" applyAlignment="1">
      <alignment horizontal="center" shrinkToFit="1" vertical="center"/>
    </xf>
    <xf fontId="7" fillId="10" borderId="18" numFmtId="0" xfId="0" applyFont="1" applyFill="1" applyBorder="1" applyAlignment="1">
      <alignment horizontal="center" vertical="center"/>
    </xf>
    <xf fontId="7" fillId="23" borderId="42" numFmtId="0" xfId="0" applyFont="1" applyFill="1" applyBorder="1" applyAlignment="1">
      <alignment horizontal="center" vertical="center"/>
    </xf>
    <xf fontId="7" fillId="23" borderId="44" numFmtId="0" xfId="0" applyFont="1" applyFill="1" applyBorder="1" applyAlignment="1">
      <alignment horizontal="center" vertical="center"/>
    </xf>
    <xf fontId="7" fillId="23" borderId="75" numFmtId="0" xfId="0" applyFont="1" applyFill="1" applyBorder="1" applyAlignment="1">
      <alignment horizontal="center" vertical="center"/>
    </xf>
    <xf fontId="24" fillId="23" borderId="86" numFmtId="2" xfId="0" applyNumberFormat="1" applyFont="1" applyFill="1" applyBorder="1" applyAlignment="1">
      <alignment horizontal="center" shrinkToFit="1" vertical="center"/>
    </xf>
    <xf fontId="7" fillId="24" borderId="39" numFmtId="0" xfId="0" applyFont="1" applyFill="1" applyBorder="1" applyAlignment="1">
      <alignment horizontal="center" shrinkToFit="1" vertical="center"/>
    </xf>
    <xf fontId="7" fillId="24" borderId="41" numFmtId="0" xfId="0" applyFont="1" applyFill="1" applyBorder="1" applyAlignment="1">
      <alignment horizontal="center" shrinkToFit="1" vertical="center"/>
    </xf>
    <xf fontId="7" fillId="24" borderId="9" numFmtId="0" xfId="0" applyFont="1" applyFill="1" applyBorder="1" applyAlignment="1">
      <alignment horizontal="center" shrinkToFit="1" vertical="center"/>
    </xf>
    <xf fontId="24" fillId="25" borderId="40" numFmtId="162" xfId="0" applyNumberFormat="1" applyFont="1" applyFill="1" applyBorder="1" applyAlignment="1">
      <alignment horizontal="center" shrinkToFit="1" vertical="center"/>
    </xf>
    <xf fontId="7" fillId="23" borderId="58" numFmtId="0" xfId="0" applyFont="1" applyFill="1" applyBorder="1" applyAlignment="1">
      <alignment horizontal="center" vertical="center"/>
    </xf>
    <xf fontId="7" fillId="23" borderId="67" numFmtId="0" xfId="0" applyFont="1" applyFill="1" applyBorder="1" applyAlignment="1">
      <alignment horizontal="center" vertical="center"/>
    </xf>
    <xf fontId="7" fillId="23" borderId="4" numFmtId="0" xfId="0" applyFont="1" applyFill="1" applyBorder="1" applyAlignment="1">
      <alignment horizontal="center" vertical="center"/>
    </xf>
    <xf fontId="24" fillId="23" borderId="68" numFmtId="2" xfId="0" applyNumberFormat="1" applyFont="1" applyFill="1" applyBorder="1" applyAlignment="1">
      <alignment horizontal="center" shrinkToFit="1" vertical="center"/>
    </xf>
    <xf fontId="7" fillId="24" borderId="69" numFmtId="0" xfId="0" applyFont="1" applyFill="1" applyBorder="1" applyAlignment="1">
      <alignment horizontal="center" shrinkToFit="1" vertical="center"/>
    </xf>
    <xf fontId="7" fillId="24" borderId="70" numFmtId="0" xfId="0" applyFont="1" applyFill="1" applyBorder="1" applyAlignment="1">
      <alignment horizontal="center" shrinkToFit="1" vertical="center"/>
    </xf>
    <xf fontId="7" fillId="24" borderId="6" numFmtId="0" xfId="0" applyFont="1" applyFill="1" applyBorder="1" applyAlignment="1">
      <alignment horizontal="center" shrinkToFit="1" vertical="center"/>
    </xf>
    <xf fontId="7" fillId="0" borderId="21" numFmtId="2" xfId="0" applyNumberFormat="1" applyFont="1" applyBorder="1" applyAlignment="1">
      <alignment horizontal="left" vertical="center" wrapText="1"/>
    </xf>
    <xf fontId="7" fillId="17" borderId="41" numFmtId="2" xfId="0" applyNumberFormat="1" applyFont="1" applyFill="1" applyBorder="1" applyAlignment="1">
      <alignment horizontal="left" vertical="top" wrapText="1"/>
    </xf>
    <xf fontId="7" fillId="0" borderId="23" numFmtId="0" xfId="0" applyFont="1" applyBorder="1" applyAlignment="1">
      <alignment horizontal="center" vertical="center"/>
    </xf>
    <xf fontId="7" fillId="0" borderId="24" numFmtId="0" xfId="0" applyFont="1" applyBorder="1" applyAlignment="1">
      <alignment vertical="center"/>
    </xf>
    <xf fontId="7" fillId="23" borderId="31" numFmtId="0" xfId="0" applyFont="1" applyFill="1" applyBorder="1" applyAlignment="1">
      <alignment horizontal="center" vertical="center"/>
    </xf>
    <xf fontId="7" fillId="23" borderId="34" numFmtId="0" xfId="0" applyFont="1" applyFill="1" applyBorder="1" applyAlignment="1">
      <alignment horizontal="center" vertical="center"/>
    </xf>
    <xf fontId="7" fillId="23" borderId="88" numFmtId="0" xfId="0" applyFont="1" applyFill="1" applyBorder="1" applyAlignment="1">
      <alignment horizontal="center" vertical="center"/>
    </xf>
    <xf fontId="24" fillId="23" borderId="32" numFmtId="2" xfId="0" applyNumberFormat="1" applyFont="1" applyFill="1" applyBorder="1" applyAlignment="1">
      <alignment horizontal="center" shrinkToFit="1" vertical="center"/>
    </xf>
    <xf fontId="7" fillId="13" borderId="26" numFmtId="0" xfId="0" applyFont="1" applyFill="1" applyBorder="1" applyAlignment="1">
      <alignment horizontal="center" vertical="center"/>
    </xf>
    <xf fontId="7" fillId="0" borderId="23" numFmtId="0" xfId="0" applyFont="1" applyBorder="1" applyAlignment="1">
      <alignment horizontal="center" vertical="center" wrapText="1"/>
    </xf>
    <xf fontId="7" fillId="24" borderId="58" numFmtId="0" xfId="0" applyFont="1" applyFill="1" applyBorder="1" applyAlignment="1">
      <alignment horizontal="center" shrinkToFit="1" vertical="center"/>
    </xf>
    <xf fontId="7" fillId="24" borderId="67" numFmtId="0" xfId="0" applyFont="1" applyFill="1" applyBorder="1" applyAlignment="1">
      <alignment horizontal="center" shrinkToFit="1" vertical="center"/>
    </xf>
    <xf fontId="7" fillId="24" borderId="4" numFmtId="0" xfId="0" applyFont="1" applyFill="1" applyBorder="1" applyAlignment="1">
      <alignment horizontal="center" shrinkToFit="1" vertical="center"/>
    </xf>
    <xf fontId="24" fillId="25" borderId="73" numFmtId="162" xfId="0" applyNumberFormat="1" applyFont="1" applyFill="1" applyBorder="1" applyAlignment="1">
      <alignment horizontal="center" shrinkToFit="1" vertical="center"/>
    </xf>
    <xf fontId="24" fillId="23" borderId="43" numFmtId="2" xfId="0" applyNumberFormat="1" applyFont="1" applyFill="1" applyBorder="1" applyAlignment="1">
      <alignment horizontal="center" vertical="center"/>
    </xf>
    <xf fontId="7" fillId="0" borderId="85" numFmtId="162" xfId="0" applyNumberFormat="1" applyFont="1" applyBorder="1" applyAlignment="1">
      <alignment horizontal="center" vertical="center"/>
    </xf>
    <xf fontId="7" fillId="13" borderId="79" numFmtId="0" xfId="0" applyFont="1" applyFill="1" applyBorder="1" applyAlignment="1">
      <alignment horizontal="center" vertical="center"/>
    </xf>
    <xf fontId="7" fillId="13" borderId="26" numFmtId="0" xfId="0" applyFont="1" applyFill="1" applyBorder="1" applyAlignment="1">
      <alignment horizontal="center" vertical="center" wrapText="1"/>
    </xf>
    <xf fontId="8" fillId="0" borderId="89" numFmtId="162" xfId="0" applyNumberFormat="1" applyFont="1" applyBorder="1" applyAlignment="1">
      <alignment horizontal="center" vertical="center" wrapText="1"/>
    </xf>
    <xf fontId="7" fillId="24" borderId="56" numFmtId="0" xfId="0" applyFont="1" applyFill="1" applyBorder="1" applyAlignment="1">
      <alignment horizontal="center" shrinkToFit="1" vertical="center"/>
    </xf>
    <xf fontId="7" fillId="24" borderId="63" numFmtId="0" xfId="0" applyFont="1" applyFill="1" applyBorder="1" applyAlignment="1">
      <alignment horizontal="center" shrinkToFit="1" vertical="center"/>
    </xf>
    <xf fontId="7" fillId="24" borderId="89" numFmtId="0" xfId="0" applyFont="1" applyFill="1" applyBorder="1" applyAlignment="1">
      <alignment horizontal="center" shrinkToFit="1" vertical="center"/>
    </xf>
    <xf fontId="24" fillId="25" borderId="37" numFmtId="162" xfId="0" applyNumberFormat="1" applyFont="1" applyFill="1" applyBorder="1" applyAlignment="1">
      <alignment horizontal="center" shrinkToFit="1" vertical="center"/>
    </xf>
    <xf fontId="7" fillId="23" borderId="56" numFmtId="0" xfId="0" applyFont="1" applyFill="1" applyBorder="1" applyAlignment="1">
      <alignment horizontal="center" vertical="center"/>
    </xf>
    <xf fontId="7" fillId="23" borderId="63" numFmtId="0" xfId="0" applyFont="1" applyFill="1" applyBorder="1" applyAlignment="1">
      <alignment horizontal="center" vertical="center"/>
    </xf>
    <xf fontId="7" fillId="23" borderId="89" numFmtId="0" xfId="0" applyFont="1" applyFill="1" applyBorder="1" applyAlignment="1">
      <alignment horizontal="center" vertical="center"/>
    </xf>
    <xf fontId="24" fillId="23" borderId="64" numFmtId="2" xfId="0" applyNumberFormat="1" applyFont="1" applyFill="1" applyBorder="1" applyAlignment="1">
      <alignment horizontal="center" shrinkToFit="1" vertical="center"/>
    </xf>
    <xf fontId="0" fillId="0" borderId="47" numFmtId="0" xfId="0" applyBorder="1"/>
    <xf fontId="24" fillId="0" borderId="50" numFmtId="162" xfId="0" applyNumberFormat="1" applyFont="1" applyBorder="1" applyAlignment="1">
      <alignment horizontal="left" vertical="center"/>
    </xf>
    <xf fontId="7" fillId="9" borderId="23" numFmtId="0" xfId="0" applyFont="1" applyFill="1" applyBorder="1" applyAlignment="1">
      <alignment horizontal="center" vertical="center"/>
    </xf>
    <xf fontId="24" fillId="0" borderId="0" numFmtId="162" xfId="0" applyNumberFormat="1" applyFont="1" applyAlignment="1">
      <alignment horizontal="left" vertical="center"/>
    </xf>
    <xf fontId="7" fillId="13" borderId="79" numFmtId="0" xfId="0" applyFont="1" applyFill="1" applyBorder="1" applyAlignment="1">
      <alignment horizontal="center" vertical="center" wrapText="1"/>
    </xf>
    <xf fontId="7" fillId="9" borderId="23" numFmtId="0" xfId="0" applyFont="1" applyFill="1" applyBorder="1" applyAlignment="1">
      <alignment horizontal="center" vertical="center" wrapText="1"/>
    </xf>
    <xf fontId="0" fillId="0" borderId="51" numFmtId="0" xfId="0" applyBorder="1"/>
    <xf fontId="7" fillId="9" borderId="30" numFmtId="0" xfId="0" applyFont="1" applyFill="1" applyBorder="1" applyAlignment="1">
      <alignment horizontal="center" vertical="center" wrapText="1"/>
    </xf>
    <xf fontId="7" fillId="0" borderId="51" numFmtId="0" xfId="0" applyFont="1" applyBorder="1" applyAlignment="1">
      <alignment vertical="center" wrapText="1"/>
    </xf>
    <xf fontId="10" fillId="2" borderId="16" numFmtId="2" xfId="0" applyNumberFormat="1" applyFont="1" applyFill="1" applyBorder="1" applyAlignment="1">
      <alignment horizontal="center" vertical="center"/>
    </xf>
    <xf fontId="0" fillId="0" borderId="17" numFmtId="0" xfId="0" applyBorder="1" applyAlignment="1">
      <alignment horizontal="center" vertical="center"/>
    </xf>
    <xf fontId="0" fillId="0" borderId="50" numFmtId="0" xfId="0" applyBorder="1" applyAlignment="1">
      <alignment horizontal="left" vertical="center"/>
    </xf>
    <xf fontId="7" fillId="0" borderId="78" numFmtId="162" xfId="0" applyNumberFormat="1" applyFont="1" applyBorder="1" applyAlignment="1">
      <alignment horizontal="center" vertical="center"/>
    </xf>
    <xf fontId="7" fillId="24" borderId="80" numFmtId="0" xfId="0" applyFont="1" applyFill="1" applyBorder="1" applyAlignment="1">
      <alignment horizontal="center" shrinkToFit="1" vertical="center"/>
    </xf>
    <xf fontId="7" fillId="24" borderId="84" numFmtId="0" xfId="0" applyFont="1" applyFill="1" applyBorder="1" applyAlignment="1">
      <alignment horizontal="center" shrinkToFit="1" vertical="center"/>
    </xf>
    <xf fontId="7" fillId="24" borderId="82" numFmtId="162" xfId="0" applyNumberFormat="1" applyFont="1" applyFill="1" applyBorder="1" applyAlignment="1">
      <alignment horizontal="center" shrinkToFit="1" vertical="center"/>
    </xf>
    <xf fontId="24" fillId="25" borderId="86" numFmtId="162" xfId="0" applyNumberFormat="1" applyFont="1" applyFill="1" applyBorder="1" applyAlignment="1">
      <alignment horizontal="center" shrinkToFit="1" vertical="center"/>
    </xf>
    <xf fontId="10" fillId="2" borderId="51" numFmtId="2" xfId="0" applyNumberFormat="1" applyFont="1" applyFill="1" applyBorder="1" applyAlignment="1">
      <alignment horizontal="center" vertical="center"/>
    </xf>
    <xf fontId="7" fillId="0" borderId="45" numFmtId="162" xfId="0" applyNumberFormat="1" applyFont="1" applyBorder="1" applyAlignment="1">
      <alignment horizontal="left" vertical="center"/>
    </xf>
    <xf fontId="7" fillId="24" borderId="6" numFmtId="162" xfId="0" applyNumberFormat="1" applyFont="1" applyFill="1" applyBorder="1" applyAlignment="1">
      <alignment horizontal="center" shrinkToFit="1" vertical="center"/>
    </xf>
    <xf fontId="7" fillId="0" borderId="92" numFmtId="162" xfId="0" applyNumberFormat="1" applyFont="1" applyBorder="1" applyAlignment="1">
      <alignment horizontal="center" vertical="center"/>
    </xf>
    <xf fontId="7" fillId="24" borderId="9" numFmtId="162" xfId="0" applyNumberFormat="1" applyFont="1" applyFill="1" applyBorder="1" applyAlignment="1">
      <alignment horizontal="center" shrinkToFit="1" vertical="center"/>
    </xf>
    <xf fontId="7" fillId="23" borderId="39" numFmtId="0" xfId="0" applyFont="1" applyFill="1" applyBorder="1" applyAlignment="1">
      <alignment horizontal="center" vertical="center"/>
    </xf>
    <xf fontId="7" fillId="23" borderId="41" numFmtId="0" xfId="0" applyFont="1" applyFill="1" applyBorder="1" applyAlignment="1">
      <alignment horizontal="center" vertical="center"/>
    </xf>
    <xf fontId="7" fillId="23" borderId="9" numFmtId="0" xfId="0" applyFont="1" applyFill="1" applyBorder="1" applyAlignment="1">
      <alignment horizontal="center" vertical="center"/>
    </xf>
    <xf fontId="24" fillId="23" borderId="40" numFmtId="2" xfId="0" applyNumberFormat="1" applyFont="1" applyFill="1" applyBorder="1" applyAlignment="1">
      <alignment horizontal="center" shrinkToFit="1" vertical="center"/>
    </xf>
    <xf fontId="24" fillId="25" borderId="40" numFmtId="2" xfId="0" applyNumberFormat="1" applyFont="1" applyFill="1" applyBorder="1" applyAlignment="1">
      <alignment horizontal="center" shrinkToFit="1" vertical="center"/>
    </xf>
    <xf fontId="7" fillId="0" borderId="20" numFmtId="162" xfId="0" applyNumberFormat="1" applyFont="1" applyBorder="1" applyAlignment="1">
      <alignment horizontal="center" vertical="center"/>
    </xf>
    <xf fontId="7" fillId="23" borderId="80" numFmtId="0" xfId="0" applyFont="1" applyFill="1" applyBorder="1" applyAlignment="1">
      <alignment horizontal="center" vertical="center"/>
    </xf>
    <xf fontId="7" fillId="23" borderId="84" numFmtId="0" xfId="0" applyFont="1" applyFill="1" applyBorder="1" applyAlignment="1">
      <alignment horizontal="center" vertical="center"/>
    </xf>
    <xf fontId="7" fillId="23" borderId="82" numFmtId="0" xfId="0" applyFont="1" applyFill="1" applyBorder="1" applyAlignment="1">
      <alignment horizontal="center" vertical="center"/>
    </xf>
    <xf fontId="24" fillId="23" borderId="43" numFmtId="2" xfId="0" applyNumberFormat="1" applyFont="1" applyFill="1" applyBorder="1" applyAlignment="1">
      <alignment horizontal="center" shrinkToFit="1" vertical="center"/>
    </xf>
    <xf fontId="7" fillId="23" borderId="69" numFmtId="0" xfId="0" applyFont="1" applyFill="1" applyBorder="1" applyAlignment="1">
      <alignment horizontal="center" vertical="center"/>
    </xf>
    <xf fontId="7" fillId="23" borderId="70" numFmtId="0" xfId="0" applyFont="1" applyFill="1" applyBorder="1" applyAlignment="1">
      <alignment horizontal="center" vertical="center"/>
    </xf>
    <xf fontId="7" fillId="23" borderId="6" numFmtId="0" xfId="0" applyFont="1" applyFill="1" applyBorder="1" applyAlignment="1">
      <alignment horizontal="center" vertical="center"/>
    </xf>
    <xf fontId="0" fillId="2" borderId="35" numFmtId="0" xfId="0" applyFill="1" applyBorder="1" applyAlignment="1">
      <alignment horizontal="center" vertical="center"/>
    </xf>
    <xf fontId="25" fillId="23" borderId="73" numFmtId="2" xfId="0" applyNumberFormat="1" applyFont="1" applyFill="1" applyBorder="1" applyAlignment="1">
      <alignment horizontal="center" shrinkToFit="1" vertical="center"/>
    </xf>
    <xf fontId="24" fillId="7" borderId="19" numFmtId="0" xfId="0" applyFont="1" applyFill="1" applyBorder="1" applyAlignment="1">
      <alignment vertical="center" wrapText="1"/>
    </xf>
    <xf fontId="25" fillId="23" borderId="86" numFmtId="2" xfId="0" applyNumberFormat="1" applyFont="1" applyFill="1" applyBorder="1" applyAlignment="1">
      <alignment horizontal="center" shrinkToFit="1" vertical="center"/>
    </xf>
    <xf fontId="7" fillId="10" borderId="12" numFmtId="2" xfId="0" applyNumberFormat="1" applyFont="1" applyFill="1" applyBorder="1" applyAlignment="1">
      <alignment horizontal="center" vertical="center" wrapText="1"/>
    </xf>
    <xf fontId="7" fillId="10" borderId="13" numFmtId="2" xfId="0" applyNumberFormat="1" applyFont="1" applyFill="1" applyBorder="1" applyAlignment="1">
      <alignment vertical="center" wrapText="1"/>
    </xf>
    <xf fontId="24" fillId="7" borderId="18" numFmtId="0" xfId="0" applyFont="1" applyFill="1" applyBorder="1" applyAlignment="1">
      <alignment vertical="center" wrapText="1"/>
    </xf>
    <xf fontId="7" fillId="24" borderId="83" numFmtId="0" xfId="0" applyFont="1" applyFill="1" applyBorder="1" applyAlignment="1">
      <alignment horizontal="center" shrinkToFit="1" vertical="center"/>
    </xf>
    <xf fontId="7" fillId="24" borderId="61" numFmtId="0" xfId="0" applyFont="1" applyFill="1" applyBorder="1" applyAlignment="1">
      <alignment horizontal="center" shrinkToFit="1" vertical="center"/>
    </xf>
    <xf fontId="7" fillId="24" borderId="1" numFmtId="162" xfId="0" applyNumberFormat="1" applyFont="1" applyFill="1" applyBorder="1" applyAlignment="1">
      <alignment horizontal="center" shrinkToFit="1" vertical="center"/>
    </xf>
    <xf fontId="0" fillId="3" borderId="41" numFmtId="0" xfId="0" applyFill="1" applyBorder="1"/>
    <xf fontId="15" fillId="14" borderId="10" numFmtId="2" xfId="0" applyNumberFormat="1" applyFont="1" applyFill="1" applyBorder="1"/>
    <xf fontId="0" fillId="14" borderId="40" numFmtId="0" xfId="0" applyFill="1" applyBorder="1"/>
    <xf fontId="7" fillId="0" borderId="23" numFmtId="0" xfId="0" applyFont="1" applyBorder="1" applyAlignment="1">
      <alignment vertical="center"/>
    </xf>
    <xf fontId="7" fillId="0" borderId="72" numFmtId="0" xfId="0" applyFont="1" applyBorder="1" applyAlignment="1">
      <alignment horizontal="left" vertical="center"/>
    </xf>
    <xf fontId="7" fillId="0" borderId="75" numFmtId="162" xfId="0" applyNumberFormat="1" applyFont="1" applyBorder="1" applyAlignment="1">
      <alignment horizontal="center" shrinkToFit="1" vertical="center"/>
    </xf>
    <xf fontId="7" fillId="0" borderId="25" numFmtId="162" xfId="0" applyNumberFormat="1" applyFont="1" applyBorder="1" applyAlignment="1">
      <alignment horizontal="center" vertical="center"/>
    </xf>
    <xf fontId="15" fillId="3" borderId="45" numFmtId="2" xfId="0" applyNumberFormat="1" applyFont="1" applyFill="1" applyBorder="1"/>
    <xf fontId="0" fillId="3" borderId="44" numFmtId="2" xfId="0" applyNumberFormat="1" applyFill="1" applyBorder="1"/>
    <xf fontId="28" fillId="14" borderId="91" numFmtId="2" xfId="0" applyNumberFormat="1" applyFont="1" applyFill="1" applyBorder="1"/>
    <xf fontId="15" fillId="14" borderId="43" numFmtId="0" xfId="0" applyFont="1" applyFill="1" applyBorder="1"/>
    <xf fontId="7" fillId="10" borderId="13" numFmtId="2" xfId="0" applyNumberFormat="1" applyFont="1" applyFill="1" applyBorder="1" applyAlignment="1">
      <alignment horizontal="center" vertical="center"/>
    </xf>
    <xf fontId="7" fillId="10" borderId="13" numFmtId="2" xfId="0" applyNumberFormat="1" applyFont="1" applyFill="1" applyBorder="1" applyAlignment="1">
      <alignment vertical="center"/>
    </xf>
    <xf fontId="7" fillId="10" borderId="12" numFmtId="2" xfId="0" applyNumberFormat="1" applyFont="1" applyFill="1" applyBorder="1" applyAlignment="1">
      <alignment horizontal="center" vertical="center"/>
    </xf>
    <xf fontId="7" fillId="10" borderId="12" numFmtId="2" xfId="0" applyNumberFormat="1" applyFont="1" applyFill="1" applyBorder="1" applyAlignment="1">
      <alignment vertical="center"/>
    </xf>
    <xf fontId="7" fillId="0" borderId="12" numFmtId="2" xfId="0" applyNumberFormat="1" applyFont="1" applyBorder="1" applyAlignment="1">
      <alignment vertical="center"/>
    </xf>
    <xf fontId="18" fillId="10" borderId="12" numFmtId="2" xfId="0" applyNumberFormat="1" applyFont="1" applyFill="1" applyBorder="1" applyAlignment="1">
      <alignment horizontal="center" vertical="center"/>
    </xf>
    <xf fontId="18" fillId="10" borderId="27" numFmtId="2" xfId="0" applyNumberFormat="1" applyFont="1" applyFill="1" applyBorder="1" applyAlignment="1">
      <alignment horizontal="center" vertical="center"/>
    </xf>
    <xf fontId="18" fillId="10" borderId="31" numFmtId="2" xfId="0" applyNumberFormat="1" applyFont="1" applyFill="1" applyBorder="1" applyAlignment="1">
      <alignment horizontal="center" vertical="center"/>
    </xf>
    <xf fontId="18" fillId="10" borderId="34" numFmtId="2" xfId="0" applyNumberFormat="1" applyFont="1" applyFill="1" applyBorder="1" applyAlignment="1">
      <alignment horizontal="center" vertical="center"/>
    </xf>
    <xf fontId="18" fillId="10" borderId="33" numFmtId="2" xfId="0" applyNumberFormat="1" applyFont="1" applyFill="1" applyBorder="1" applyAlignment="1">
      <alignment horizontal="center" vertical="center"/>
    </xf>
    <xf fontId="18" fillId="10" borderId="88" numFmtId="2" xfId="0" applyNumberFormat="1" applyFont="1" applyFill="1" applyBorder="1" applyAlignment="1">
      <alignment horizontal="center" vertical="center"/>
    </xf>
    <xf fontId="18" fillId="10" borderId="32" numFmtId="2" xfId="0" applyNumberFormat="1" applyFont="1" applyFill="1" applyBorder="1" applyAlignment="1">
      <alignment horizontal="center" vertical="center"/>
    </xf>
    <xf fontId="18" fillId="10" borderId="30" numFmtId="2" xfId="0" applyNumberFormat="1" applyFont="1" applyFill="1" applyBorder="1" applyAlignment="1">
      <alignment horizontal="center" vertical="center"/>
    </xf>
    <xf fontId="28" fillId="3" borderId="51" numFmtId="2" xfId="0" applyNumberFormat="1" applyFont="1" applyFill="1" applyBorder="1"/>
    <xf fontId="0" fillId="0" borderId="27" numFmtId="0" xfId="0" applyBorder="1"/>
    <xf fontId="18" fillId="0" borderId="27" numFmtId="2" xfId="0" applyNumberFormat="1" applyFont="1" applyBorder="1" applyAlignment="1">
      <alignment horizontal="left" vertical="center"/>
    </xf>
    <xf fontId="0" fillId="0" borderId="0" numFmtId="0" xfId="0" applyAlignment="1">
      <alignment horizontal="center" vertical="center" wrapText="1"/>
    </xf>
    <xf fontId="7" fillId="0" borderId="0" numFmtId="0" xfId="0" applyFont="1" applyAlignment="1">
      <alignment horizontal="center" shrinkToFit="1" vertical="center"/>
    </xf>
    <xf fontId="7" fillId="0" borderId="0" numFmtId="162" xfId="0" applyNumberFormat="1" applyFont="1" applyAlignment="1">
      <alignment horizontal="center" shrinkToFit="1" vertical="center"/>
    </xf>
    <xf fontId="7" fillId="0" borderId="0" numFmtId="0" xfId="0" applyFont="1" applyAlignment="1">
      <alignment horizontal="center" vertical="center"/>
    </xf>
    <xf fontId="29" fillId="2" borderId="13" numFmtId="0" xfId="0" applyFont="1" applyFill="1" applyBorder="1" applyAlignment="1">
      <alignment horizontal="center" vertical="center" wrapText="1"/>
    </xf>
    <xf fontId="30" fillId="0" borderId="27" numFmtId="0" xfId="0" applyFont="1" applyBorder="1" applyAlignment="1">
      <alignment horizontal="center" wrapText="1"/>
    </xf>
    <xf fontId="30" fillId="0" borderId="28" numFmtId="0" xfId="0" applyFont="1" applyBorder="1" applyAlignment="1">
      <alignment horizontal="center" wrapText="1"/>
    </xf>
    <xf fontId="29" fillId="0" borderId="12" numFmtId="2" xfId="0" applyNumberFormat="1" applyFont="1" applyBorder="1" applyAlignment="1">
      <alignment horizontal="center" vertical="center"/>
    </xf>
    <xf fontId="7" fillId="0" borderId="8" numFmtId="162" xfId="0" applyNumberFormat="1" applyFont="1" applyBorder="1" applyAlignment="1">
      <alignment horizontal="center" vertical="center"/>
    </xf>
    <xf fontId="29" fillId="0" borderId="0" numFmtId="162" xfId="0" applyNumberFormat="1" applyFont="1" applyAlignment="1">
      <alignment horizontal="center" vertical="center"/>
    </xf>
    <xf fontId="7" fillId="0" borderId="0" numFmtId="162" xfId="0" applyNumberFormat="1" applyFont="1" applyAlignment="1">
      <alignment horizontal="center" vertical="center"/>
    </xf>
    <xf fontId="18" fillId="2" borderId="0" numFmtId="0" xfId="0" applyFont="1" applyFill="1" applyAlignment="1">
      <alignment horizontal="center"/>
    </xf>
    <xf fontId="26" fillId="2" borderId="13" numFmtId="0" xfId="0" applyFont="1" applyFill="1" applyBorder="1" applyAlignment="1">
      <alignment horizontal="center" vertical="center" wrapText="1"/>
    </xf>
    <xf fontId="0" fillId="0" borderId="27" numFmtId="0" xfId="0" applyBorder="1" applyAlignment="1">
      <alignment horizontal="center" wrapText="1"/>
    </xf>
    <xf fontId="0" fillId="0" borderId="28" numFmtId="0" xfId="0" applyBorder="1" applyAlignment="1">
      <alignment horizontal="center" wrapText="1"/>
    </xf>
    <xf fontId="18" fillId="2" borderId="12" numFmtId="2" xfId="0" applyNumberFormat="1" applyFont="1" applyFill="1" applyBorder="1" applyAlignment="1">
      <alignment horizontal="center" vertical="center"/>
    </xf>
    <xf fontId="0" fillId="2" borderId="11" numFmtId="2" xfId="0" applyNumberFormat="1" applyFill="1" applyBorder="1" applyAlignment="1">
      <alignment horizontal="center"/>
    </xf>
    <xf fontId="31" fillId="2" borderId="12" numFmtId="0" xfId="0" applyFont="1" applyFill="1" applyBorder="1" applyAlignment="1">
      <alignment horizontal="center" vertical="center"/>
    </xf>
    <xf fontId="31" fillId="2" borderId="28" numFmtId="0" xfId="0" applyFont="1" applyFill="1" applyBorder="1" applyAlignment="1">
      <alignment horizontal="left" vertical="center"/>
    </xf>
    <xf fontId="32" fillId="2" borderId="0" numFmtId="0" xfId="0" applyFont="1" applyFill="1" applyAlignment="1">
      <alignment horizontal="center"/>
    </xf>
    <xf fontId="0" fillId="2" borderId="0" numFmtId="0" xfId="0" applyFill="1" applyAlignment="1">
      <alignment horizontal="center"/>
    </xf>
    <xf fontId="31" fillId="2" borderId="0" numFmtId="2" xfId="0" applyNumberFormat="1" applyFont="1" applyFill="1" applyAlignment="1">
      <alignment horizontal="center" vertical="center"/>
    </xf>
    <xf fontId="31" fillId="2" borderId="0" numFmtId="0" xfId="0" applyFont="1" applyFill="1" applyAlignment="1">
      <alignment horizontal="left" vertical="center"/>
    </xf>
    <xf fontId="7" fillId="0" borderId="0" numFmtId="0" xfId="0" applyFont="1" applyAlignment="1">
      <alignment vertical="center"/>
    </xf>
    <xf fontId="18" fillId="0" borderId="13" numFmtId="0" xfId="0" applyFont="1" applyBorder="1" applyAlignment="1">
      <alignment horizontal="center" vertical="center" wrapText="1"/>
    </xf>
    <xf fontId="18" fillId="11" borderId="12" numFmtId="2" xfId="0" applyNumberFormat="1" applyFont="1" applyFill="1" applyBorder="1" applyAlignment="1">
      <alignment horizontal="center" vertical="center"/>
    </xf>
    <xf fontId="0" fillId="0" borderId="11" numFmtId="0" xfId="0" applyBorder="1" applyAlignment="1">
      <alignment horizontal="center"/>
    </xf>
    <xf fontId="31" fillId="0" borderId="0" numFmtId="2" xfId="0" applyNumberFormat="1" applyFont="1" applyAlignment="1">
      <alignment horizontal="center" vertical="center"/>
    </xf>
    <xf fontId="31" fillId="0" borderId="0" numFmtId="0" xfId="0" applyFont="1" applyAlignment="1">
      <alignment horizontal="center" vertical="center"/>
    </xf>
    <xf fontId="18" fillId="0" borderId="0" numFmtId="2" xfId="0" applyNumberFormat="1" applyFont="1" applyAlignment="1">
      <alignment horizontal="center"/>
    </xf>
    <xf fontId="0" fillId="2" borderId="41" numFmtId="2" xfId="0" applyNumberFormat="1" applyFill="1" applyBorder="1" applyAlignment="1">
      <alignment horizontal="center" vertical="center"/>
    </xf>
    <xf fontId="26" fillId="5" borderId="0" numFmtId="2" xfId="0" applyNumberFormat="1" applyFont="1" applyFill="1" applyAlignment="1">
      <alignment horizontal="center" vertical="center"/>
    </xf>
    <xf fontId="0" fillId="2" borderId="0" numFmtId="0" xfId="0" applyFill="1" applyAlignment="1">
      <alignment horizontal="left"/>
    </xf>
    <xf fontId="5" fillId="0" borderId="45" numFmtId="0" xfId="0" applyFont="1" applyBorder="1"/>
    <xf fontId="0" fillId="0" borderId="87" numFmtId="0" xfId="0" applyBorder="1" applyAlignment="1">
      <alignment wrapText="1"/>
    </xf>
    <xf fontId="12" fillId="0" borderId="27" numFmtId="0" xfId="0" applyFont="1" applyBorder="1" applyAlignment="1">
      <alignment vertical="top" wrapText="1"/>
    </xf>
    <xf fontId="18" fillId="10" borderId="13" numFmtId="0" xfId="0" applyFont="1" applyFill="1" applyBorder="1" applyAlignment="1">
      <alignment horizontal="center" vertical="center"/>
    </xf>
    <xf fontId="18" fillId="10" borderId="27" numFmtId="0" xfId="0" applyFont="1" applyFill="1" applyBorder="1" applyAlignment="1">
      <alignment horizontal="center" vertical="center"/>
    </xf>
    <xf fontId="0" fillId="0" borderId="28" numFmtId="0" xfId="0" applyBorder="1"/>
    <xf fontId="33" fillId="10" borderId="13" numFmtId="0" xfId="0" applyFont="1" applyFill="1" applyBorder="1" applyAlignment="1">
      <alignment horizontal="center" vertical="center"/>
    </xf>
    <xf fontId="33" fillId="10" borderId="27" numFmtId="0" xfId="0" applyFont="1" applyFill="1" applyBorder="1" applyAlignment="1">
      <alignment horizontal="center" vertical="center"/>
    </xf>
    <xf fontId="33" fillId="10" borderId="28" numFmtId="0" xfId="0" applyFont="1" applyFill="1" applyBorder="1" applyAlignment="1">
      <alignment horizontal="center" vertical="center"/>
    </xf>
    <xf fontId="12" fillId="12" borderId="47" numFmtId="0" xfId="0" applyFont="1" applyFill="1" applyBorder="1" applyAlignment="1">
      <alignment vertical="top" wrapText="1"/>
    </xf>
    <xf fontId="0" fillId="0" borderId="52" numFmtId="0" xfId="0" applyBorder="1" applyAlignment="1">
      <alignment wrapText="1"/>
    </xf>
    <xf fontId="12" fillId="12" borderId="26" numFmtId="0" xfId="0" applyFont="1" applyFill="1" applyBorder="1" applyAlignment="1">
      <alignment vertical="top" wrapText="1"/>
    </xf>
    <xf fontId="12" fillId="0" borderId="26" numFmtId="0" xfId="0" applyFont="1" applyBorder="1" applyAlignment="1">
      <alignment vertical="top" wrapText="1"/>
    </xf>
    <xf fontId="7" fillId="5" borderId="15" numFmtId="0" xfId="0" applyFont="1" applyFill="1" applyBorder="1" applyAlignment="1">
      <alignment horizontal="left" vertical="center" wrapText="1"/>
    </xf>
    <xf fontId="0" fillId="5" borderId="36" numFmtId="0" xfId="0" applyFill="1" applyBorder="1"/>
    <xf fontId="0" fillId="5" borderId="38" numFmtId="0" xfId="0" applyFill="1" applyBorder="1"/>
    <xf fontId="0" fillId="5" borderId="54" numFmtId="0" xfId="0" applyFill="1" applyBorder="1"/>
    <xf fontId="7" fillId="5" borderId="36" numFmtId="0" xfId="0" applyFont="1" applyFill="1" applyBorder="1" applyAlignment="1">
      <alignment horizontal="center" vertical="center"/>
    </xf>
    <xf fontId="7" fillId="5" borderId="38" numFmtId="0" xfId="0" applyFont="1" applyFill="1" applyBorder="1" applyAlignment="1">
      <alignment horizontal="center" vertical="center"/>
    </xf>
    <xf fontId="7" fillId="5" borderId="54" numFmtId="0" xfId="0" applyFont="1" applyFill="1" applyBorder="1" applyAlignment="1">
      <alignment horizontal="center" vertical="center"/>
    </xf>
    <xf fontId="24" fillId="5" borderId="37" numFmtId="162" xfId="0" applyNumberFormat="1" applyFont="1" applyFill="1" applyBorder="1" applyAlignment="1">
      <alignment horizontal="center" shrinkToFit="1" vertical="center"/>
    </xf>
    <xf fontId="24" fillId="5" borderId="37" numFmtId="2" xfId="0" applyNumberFormat="1" applyFont="1" applyFill="1" applyBorder="1" applyAlignment="1">
      <alignment horizontal="center" shrinkToFit="1" vertical="center"/>
    </xf>
    <xf fontId="10" fillId="5" borderId="15" numFmtId="2" xfId="0" applyNumberFormat="1" applyFont="1" applyFill="1" applyBorder="1" applyAlignment="1">
      <alignment horizontal="center" vertical="center"/>
    </xf>
    <xf fontId="0" fillId="5" borderId="15" numFmtId="0" xfId="0" applyFill="1" applyBorder="1" applyAlignment="1">
      <alignment horizontal="center" vertical="center"/>
    </xf>
    <xf fontId="33" fillId="3" borderId="36" numFmtId="0" xfId="0" applyFont="1" applyFill="1" applyBorder="1" applyAlignment="1">
      <alignment horizontal="center" vertical="center"/>
    </xf>
    <xf fontId="33" fillId="3" borderId="7" numFmtId="0" xfId="0" applyFont="1" applyFill="1" applyBorder="1" applyAlignment="1">
      <alignment horizontal="center" vertical="center"/>
    </xf>
    <xf fontId="33" fillId="14" borderId="38" numFmtId="0" xfId="0" applyFont="1" applyFill="1" applyBorder="1" applyAlignment="1">
      <alignment horizontal="center" vertical="center"/>
    </xf>
    <xf fontId="33" fillId="14" borderId="71" numFmtId="0" xfId="0" applyFont="1" applyFill="1" applyBorder="1" applyAlignment="1">
      <alignment horizontal="center" vertical="center"/>
    </xf>
    <xf fontId="33" fillId="3" borderId="39" numFmtId="0" xfId="0" applyFont="1" applyFill="1" applyBorder="1" applyAlignment="1">
      <alignment horizontal="center" vertical="center"/>
    </xf>
    <xf fontId="33" fillId="3" borderId="10" numFmtId="0" xfId="0" applyFont="1" applyFill="1" applyBorder="1" applyAlignment="1">
      <alignment horizontal="center" vertical="center"/>
    </xf>
    <xf fontId="33" fillId="14" borderId="41" numFmtId="0" xfId="0" applyFont="1" applyFill="1" applyBorder="1" applyAlignment="1">
      <alignment horizontal="center" vertical="center"/>
    </xf>
    <xf fontId="33" fillId="14" borderId="66" numFmtId="0" xfId="0" applyFont="1" applyFill="1" applyBorder="1" applyAlignment="1">
      <alignment horizontal="center" vertical="center"/>
    </xf>
    <xf fontId="7" fillId="9" borderId="16" numFmtId="0" xfId="0" applyFont="1" applyFill="1" applyBorder="1" applyAlignment="1">
      <alignment horizontal="center" vertical="center" wrapText="1"/>
    </xf>
    <xf fontId="0" fillId="2" borderId="69" numFmtId="0" xfId="0" applyFill="1" applyBorder="1"/>
    <xf fontId="0" fillId="2" borderId="70" numFmtId="0" xfId="0" applyFill="1" applyBorder="1"/>
    <xf fontId="0" fillId="2" borderId="6" numFmtId="0" xfId="0" applyFill="1" applyBorder="1"/>
    <xf fontId="7" fillId="0" borderId="70" numFmtId="0" xfId="0" applyFont="1" applyBorder="1" applyAlignment="1">
      <alignment horizontal="center" vertical="center"/>
    </xf>
    <xf fontId="24" fillId="0" borderId="73" numFmtId="162" xfId="0" applyNumberFormat="1" applyFont="1" applyBorder="1" applyAlignment="1">
      <alignment horizontal="center" shrinkToFit="1" vertical="center"/>
    </xf>
    <xf fontId="10" fillId="0" borderId="79" numFmtId="2" xfId="0" applyNumberFormat="1" applyFont="1" applyBorder="1" applyAlignment="1">
      <alignment horizontal="center" vertical="center"/>
    </xf>
    <xf fontId="0" fillId="0" borderId="79" numFmtId="0" xfId="0" applyBorder="1" applyAlignment="1">
      <alignment horizontal="center" vertical="center"/>
    </xf>
    <xf fontId="0" fillId="3" borderId="35" numFmtId="0" xfId="0" applyFill="1" applyBorder="1"/>
    <xf fontId="10" fillId="0" borderId="0" numFmtId="2" xfId="0" applyNumberFormat="1" applyFont="1" applyAlignment="1">
      <alignment horizontal="center" vertical="center"/>
    </xf>
    <xf fontId="7" fillId="9" borderId="35" numFmtId="0" xfId="0" applyFont="1" applyFill="1" applyBorder="1" applyAlignment="1">
      <alignment horizontal="center" vertical="center" wrapText="1"/>
    </xf>
    <xf fontId="7" fillId="0" borderId="39" numFmtId="0" xfId="0" applyFont="1" applyBorder="1" applyAlignment="1">
      <alignment vertical="center" wrapText="1"/>
    </xf>
    <xf fontId="7" fillId="0" borderId="41" numFmtId="0" xfId="0" applyFont="1" applyBorder="1" applyAlignment="1">
      <alignment vertical="center" wrapText="1"/>
    </xf>
    <xf fontId="7" fillId="0" borderId="9" numFmtId="0" xfId="0" applyFont="1" applyBorder="1" applyAlignment="1">
      <alignment vertical="center" wrapText="1"/>
    </xf>
    <xf fontId="24" fillId="0" borderId="69" numFmtId="0" xfId="0" applyFont="1" applyBorder="1" applyAlignment="1">
      <alignment horizontal="center" vertical="center"/>
    </xf>
    <xf fontId="24" fillId="0" borderId="70" numFmtId="0" xfId="0" applyFont="1" applyBorder="1" applyAlignment="1">
      <alignment horizontal="center" vertical="center"/>
    </xf>
    <xf fontId="10" fillId="0" borderId="18" numFmtId="2" xfId="0" applyNumberFormat="1" applyFont="1" applyBorder="1" applyAlignment="1">
      <alignment horizontal="center" vertical="center"/>
    </xf>
    <xf fontId="7" fillId="0" borderId="18" numFmtId="0" xfId="0" applyFont="1" applyBorder="1" applyAlignment="1">
      <alignment horizontal="center" vertical="center"/>
    </xf>
    <xf fontId="0" fillId="2" borderId="58" numFmtId="0" xfId="0" applyFill="1" applyBorder="1"/>
    <xf fontId="0" fillId="2" borderId="67" numFmtId="0" xfId="0" applyFill="1" applyBorder="1"/>
    <xf fontId="0" fillId="2" borderId="4" numFmtId="0" xfId="0" applyFill="1" applyBorder="1"/>
    <xf fontId="7" fillId="0" borderId="58" numFmtId="0" xfId="0" applyFont="1" applyBorder="1" applyAlignment="1">
      <alignment horizontal="center" vertical="center"/>
    </xf>
    <xf fontId="7" fillId="0" borderId="67" numFmtId="0" xfId="0" applyFont="1" applyBorder="1" applyAlignment="1">
      <alignment horizontal="center" vertical="center"/>
    </xf>
    <xf fontId="7" fillId="0" borderId="4" numFmtId="0" xfId="0" applyFont="1" applyBorder="1" applyAlignment="1">
      <alignment horizontal="center" vertical="center"/>
    </xf>
    <xf fontId="24" fillId="0" borderId="68" numFmtId="162" xfId="0" applyNumberFormat="1" applyFont="1" applyBorder="1" applyAlignment="1">
      <alignment horizontal="center" shrinkToFit="1" vertical="center"/>
    </xf>
    <xf fontId="24" fillId="0" borderId="68" numFmtId="2" xfId="0" applyNumberFormat="1" applyFont="1" applyBorder="1" applyAlignment="1">
      <alignment horizontal="center" shrinkToFit="1" vertical="center"/>
    </xf>
    <xf fontId="10" fillId="0" borderId="29" numFmtId="2" xfId="0" applyNumberFormat="1" applyFont="1" applyBorder="1" applyAlignment="1">
      <alignment horizontal="center" vertical="center"/>
    </xf>
    <xf fontId="7" fillId="0" borderId="29" numFmtId="0" xfId="0" applyFont="1" applyBorder="1" applyAlignment="1">
      <alignment horizontal="center" vertical="center"/>
    </xf>
    <xf fontId="0" fillId="2" borderId="56" numFmtId="0" xfId="0" applyFill="1" applyBorder="1"/>
    <xf fontId="0" fillId="2" borderId="63" numFmtId="0" xfId="0" applyFill="1" applyBorder="1"/>
    <xf fontId="0" fillId="2" borderId="89" numFmtId="0" xfId="0" applyFill="1" applyBorder="1"/>
    <xf fontId="7" fillId="0" borderId="56" numFmtId="0" xfId="0" applyFont="1" applyBorder="1" applyAlignment="1">
      <alignment horizontal="center" vertical="center"/>
    </xf>
    <xf fontId="7" fillId="0" borderId="63" numFmtId="0" xfId="0" applyFont="1" applyBorder="1" applyAlignment="1">
      <alignment horizontal="center" vertical="center"/>
    </xf>
    <xf fontId="7" fillId="0" borderId="89" numFmtId="0" xfId="0" applyFont="1" applyBorder="1" applyAlignment="1">
      <alignment horizontal="center" vertical="center"/>
    </xf>
    <xf fontId="24" fillId="0" borderId="64" numFmtId="162" xfId="0" applyNumberFormat="1" applyFont="1" applyBorder="1" applyAlignment="1">
      <alignment horizontal="center" shrinkToFit="1" vertical="center"/>
    </xf>
    <xf fontId="24" fillId="0" borderId="64" numFmtId="2" xfId="0" applyNumberFormat="1" applyFont="1" applyBorder="1" applyAlignment="1">
      <alignment horizontal="center" shrinkToFit="1" vertical="center"/>
    </xf>
    <xf fontId="10" fillId="0" borderId="15" numFmtId="2" xfId="0" applyNumberFormat="1" applyFont="1" applyBorder="1" applyAlignment="1">
      <alignment horizontal="center" vertical="center"/>
    </xf>
    <xf fontId="7" fillId="0" borderId="26" numFmtId="0" xfId="0" applyFont="1" applyBorder="1" applyAlignment="1">
      <alignment horizontal="center" vertical="center"/>
    </xf>
    <xf fontId="24" fillId="0" borderId="0" numFmtId="0" xfId="0" applyFont="1" applyAlignment="1">
      <alignment horizontal="left" vertical="center"/>
    </xf>
    <xf fontId="0" fillId="2" borderId="39" numFmtId="0" xfId="0" applyFill="1" applyBorder="1"/>
    <xf fontId="0" fillId="2" borderId="41" numFmtId="0" xfId="0" applyFill="1" applyBorder="1"/>
    <xf fontId="0" fillId="2" borderId="9" numFmtId="0" xfId="0" applyFill="1" applyBorder="1"/>
    <xf fontId="0" fillId="0" borderId="18" numFmtId="0" xfId="0" applyBorder="1" applyAlignment="1">
      <alignment horizontal="center" vertical="center"/>
    </xf>
    <xf fontId="7" fillId="10" borderId="24" numFmtId="0" xfId="0" applyFont="1" applyFill="1" applyBorder="1" applyAlignment="1">
      <alignment horizontal="center" vertical="center" wrapText="1"/>
    </xf>
    <xf fontId="7" fillId="10" borderId="23" numFmtId="0" xfId="0" applyFont="1" applyFill="1" applyBorder="1" applyAlignment="1">
      <alignment horizontal="center" vertical="center" wrapText="1"/>
    </xf>
    <xf fontId="7" fillId="0" borderId="23" numFmtId="0" xfId="0" applyFont="1" applyBorder="1" applyAlignment="1">
      <alignment horizontal="left" vertical="center"/>
    </xf>
    <xf fontId="0" fillId="2" borderId="42" numFmtId="0" xfId="0" applyFill="1" applyBorder="1"/>
    <xf fontId="0" fillId="2" borderId="44" numFmtId="0" xfId="0" applyFill="1" applyBorder="1"/>
    <xf fontId="0" fillId="2" borderId="75" numFmtId="0" xfId="0" applyFill="1" applyBorder="1"/>
    <xf fontId="10" fillId="0" borderId="23" numFmtId="2" xfId="0" applyNumberFormat="1" applyFont="1" applyBorder="1" applyAlignment="1">
      <alignment horizontal="center" vertical="center"/>
    </xf>
    <xf fontId="0" fillId="2" borderId="36" numFmtId="0" xfId="0" applyFill="1" applyBorder="1"/>
    <xf fontId="0" fillId="2" borderId="38" numFmtId="0" xfId="0" applyFill="1" applyBorder="1"/>
    <xf fontId="0" fillId="2" borderId="54" numFmtId="0" xfId="0" applyFill="1" applyBorder="1"/>
    <xf fontId="10" fillId="0" borderId="26" numFmtId="2" xfId="0" applyNumberFormat="1" applyFont="1" applyBorder="1" applyAlignment="1">
      <alignment horizontal="center" vertical="center"/>
    </xf>
    <xf fontId="0" fillId="0" borderId="29" numFmtId="0" xfId="0" applyBorder="1" applyAlignment="1">
      <alignment horizontal="center" vertical="center"/>
    </xf>
    <xf fontId="7" fillId="9" borderId="76" numFmtId="0" xfId="0" applyFont="1" applyFill="1" applyBorder="1" applyAlignment="1">
      <alignment horizontal="center" vertical="center" wrapText="1"/>
    </xf>
    <xf fontId="7" fillId="13" borderId="23" numFmtId="0" xfId="0" applyFont="1" applyFill="1" applyBorder="1" applyAlignment="1">
      <alignment horizontal="center" vertical="center" wrapText="1"/>
    </xf>
    <xf fontId="0" fillId="2" borderId="80" numFmtId="0" xfId="0" applyFill="1" applyBorder="1"/>
    <xf fontId="0" fillId="2" borderId="84" numFmtId="0" xfId="0" applyFill="1" applyBorder="1"/>
    <xf fontId="0" fillId="2" borderId="82" numFmtId="0" xfId="0" applyFill="1" applyBorder="1"/>
    <xf fontId="24" fillId="0" borderId="86" numFmtId="2" xfId="0" applyNumberFormat="1" applyFont="1" applyBorder="1" applyAlignment="1">
      <alignment horizontal="center" shrinkToFit="1" vertical="center"/>
    </xf>
    <xf fontId="10" fillId="0" borderId="30" numFmtId="2" xfId="0" applyNumberFormat="1" applyFont="1" applyBorder="1" applyAlignment="1">
      <alignment horizontal="center" vertical="center"/>
    </xf>
    <xf fontId="7" fillId="0" borderId="30" numFmtId="0" xfId="0" applyFont="1" applyBorder="1" applyAlignment="1">
      <alignment horizontal="center" vertical="center"/>
    </xf>
    <xf fontId="7" fillId="2" borderId="36" numFmtId="0" xfId="0" applyFont="1" applyFill="1" applyBorder="1"/>
    <xf fontId="7" fillId="2" borderId="38" numFmtId="0" xfId="0" applyFont="1" applyFill="1" applyBorder="1"/>
    <xf fontId="7" fillId="2" borderId="54" numFmtId="0" xfId="0" applyFont="1" applyFill="1" applyBorder="1"/>
    <xf fontId="24" fillId="0" borderId="37" numFmtId="162" xfId="0" applyNumberFormat="1" applyFont="1" applyBorder="1" applyAlignment="1">
      <alignment horizontal="center" shrinkToFit="1" vertical="center"/>
    </xf>
    <xf fontId="7" fillId="0" borderId="15" numFmtId="0" xfId="0" applyFont="1" applyBorder="1" applyAlignment="1">
      <alignment horizontal="center" vertical="center"/>
    </xf>
    <xf fontId="7" fillId="9" borderId="51" numFmtId="0" xfId="0" applyFont="1" applyFill="1" applyBorder="1" applyAlignment="1">
      <alignment horizontal="center" vertical="center" wrapText="1"/>
    </xf>
    <xf fontId="7" fillId="0" borderId="80" numFmtId="0" xfId="0" applyFont="1" applyBorder="1"/>
    <xf fontId="7" fillId="0" borderId="84" numFmtId="0" xfId="0" applyFont="1" applyBorder="1"/>
    <xf fontId="7" fillId="0" borderId="82" numFmtId="0" xfId="0" applyFont="1" applyBorder="1"/>
    <xf fontId="24" fillId="0" borderId="86" numFmtId="162" xfId="0" applyNumberFormat="1" applyFont="1" applyBorder="1" applyAlignment="1">
      <alignment horizontal="center" shrinkToFit="1" vertical="center"/>
    </xf>
    <xf fontId="7" fillId="0" borderId="79" numFmtId="0" xfId="0" applyFont="1" applyBorder="1" applyAlignment="1">
      <alignment horizontal="center" vertical="center"/>
    </xf>
    <xf fontId="7" fillId="13" borderId="15" numFmtId="0" xfId="0" applyFont="1" applyFill="1" applyBorder="1" applyAlignment="1">
      <alignment horizontal="center" vertical="center" wrapText="1"/>
    </xf>
    <xf fontId="7" fillId="0" borderId="36" numFmtId="0" xfId="0" applyFont="1" applyBorder="1" applyAlignment="1">
      <alignment vertical="center" wrapText="1"/>
    </xf>
    <xf fontId="7" fillId="2" borderId="38" numFmtId="0" xfId="0" applyFont="1" applyFill="1" applyBorder="1" applyAlignment="1">
      <alignment vertical="center" wrapText="1"/>
    </xf>
    <xf fontId="7" fillId="2" borderId="54" numFmtId="0" xfId="0" applyFont="1" applyFill="1" applyBorder="1" applyAlignment="1">
      <alignment vertical="center" wrapText="1"/>
    </xf>
    <xf fontId="24" fillId="0" borderId="37" numFmtId="2" xfId="0" applyNumberFormat="1" applyFont="1" applyBorder="1" applyAlignment="1">
      <alignment horizontal="center" vertical="center"/>
    </xf>
    <xf fontId="7" fillId="0" borderId="15" numFmtId="0" xfId="0" applyFont="1" applyBorder="1" applyAlignment="1">
      <alignment horizontal="center" vertical="center" wrapText="1"/>
    </xf>
    <xf fontId="7" fillId="0" borderId="69" numFmtId="0" xfId="0" applyFont="1" applyBorder="1" applyAlignment="1">
      <alignment vertical="center" wrapText="1"/>
    </xf>
    <xf fontId="7" fillId="0" borderId="70" numFmtId="0" xfId="0" applyFont="1" applyBorder="1" applyAlignment="1">
      <alignment vertical="center" wrapText="1"/>
    </xf>
    <xf fontId="7" fillId="0" borderId="6" numFmtId="0" xfId="0" applyFont="1" applyBorder="1" applyAlignment="1">
      <alignment vertical="center" wrapText="1"/>
    </xf>
    <xf fontId="24" fillId="0" borderId="39" numFmtId="0" xfId="0" applyFont="1" applyBorder="1" applyAlignment="1">
      <alignment horizontal="center" vertical="center"/>
    </xf>
    <xf fontId="24" fillId="0" borderId="41" numFmtId="0" xfId="0" applyFont="1" applyBorder="1" applyAlignment="1">
      <alignment horizontal="center" vertical="center"/>
    </xf>
    <xf fontId="24" fillId="0" borderId="40" numFmtId="2" xfId="0" applyNumberFormat="1" applyFont="1" applyBorder="1" applyAlignment="1">
      <alignment horizontal="center" vertical="center"/>
    </xf>
    <xf fontId="0" fillId="3" borderId="76" numFmtId="0" xfId="0" applyFill="1" applyBorder="1"/>
    <xf fontId="0" fillId="3" borderId="70" numFmtId="0" xfId="0" applyFill="1" applyBorder="1"/>
    <xf fontId="0" fillId="14" borderId="7" numFmtId="0" xfId="0" applyFill="1" applyBorder="1"/>
    <xf fontId="7" fillId="0" borderId="7" numFmtId="0" xfId="0" applyFont="1" applyBorder="1" applyAlignment="1">
      <alignment horizontal="left" vertical="center"/>
    </xf>
    <xf fontId="7" fillId="0" borderId="73" numFmtId="0" xfId="0" applyFont="1" applyBorder="1" applyAlignment="1">
      <alignment vertical="center" wrapText="1"/>
    </xf>
    <xf fontId="24" fillId="0" borderId="73" numFmtId="2" xfId="0" applyNumberFormat="1" applyFont="1" applyBorder="1" applyAlignment="1">
      <alignment horizontal="center" vertical="center"/>
    </xf>
    <xf fontId="7" fillId="0" borderId="58" numFmtId="0" xfId="0" applyFont="1" applyBorder="1" applyAlignment="1">
      <alignment vertical="center" wrapText="1"/>
    </xf>
    <xf fontId="7" fillId="0" borderId="67" numFmtId="0" xfId="0" applyFont="1" applyBorder="1" applyAlignment="1">
      <alignment vertical="center" wrapText="1"/>
    </xf>
    <xf fontId="7" fillId="0" borderId="4" numFmtId="0" xfId="0" applyFont="1" applyBorder="1" applyAlignment="1">
      <alignment vertical="center" wrapText="1"/>
    </xf>
    <xf fontId="24" fillId="0" borderId="68" numFmtId="2" xfId="0" applyNumberFormat="1" applyFont="1" applyBorder="1" applyAlignment="1">
      <alignment horizontal="center" vertical="center"/>
    </xf>
    <xf fontId="7" fillId="0" borderId="12" numFmtId="0" xfId="0" applyFont="1" applyBorder="1" applyAlignment="1">
      <alignment horizontal="left" vertical="center" wrapText="1"/>
    </xf>
    <xf fontId="7" fillId="2" borderId="31" numFmtId="0" xfId="0" applyFont="1" applyFill="1" applyBorder="1" applyAlignment="1">
      <alignment vertical="center" wrapText="1"/>
    </xf>
    <xf fontId="7" fillId="2" borderId="34" numFmtId="0" xfId="0" applyFont="1" applyFill="1" applyBorder="1" applyAlignment="1">
      <alignment vertical="center" wrapText="1"/>
    </xf>
    <xf fontId="7" fillId="2" borderId="88" numFmtId="0" xfId="0" applyFont="1" applyFill="1" applyBorder="1" applyAlignment="1">
      <alignment vertical="center" wrapText="1"/>
    </xf>
    <xf fontId="7" fillId="0" borderId="31" numFmtId="0" xfId="0" applyFont="1" applyBorder="1" applyAlignment="1">
      <alignment horizontal="center" vertical="center"/>
    </xf>
    <xf fontId="7" fillId="0" borderId="34" numFmtId="0" xfId="0" applyFont="1" applyBorder="1" applyAlignment="1">
      <alignment horizontal="center" vertical="center"/>
    </xf>
    <xf fontId="7" fillId="0" borderId="88" numFmtId="0" xfId="0" applyFont="1" applyBorder="1" applyAlignment="1">
      <alignment horizontal="center" vertical="center"/>
    </xf>
    <xf fontId="24" fillId="0" borderId="32" numFmtId="162" xfId="0" applyNumberFormat="1" applyFont="1" applyBorder="1" applyAlignment="1">
      <alignment horizontal="center" shrinkToFit="1" vertical="center"/>
    </xf>
    <xf fontId="24" fillId="0" borderId="32" numFmtId="2" xfId="0" applyNumberFormat="1" applyFont="1" applyBorder="1" applyAlignment="1">
      <alignment horizontal="center" vertical="center"/>
    </xf>
    <xf fontId="10" fillId="0" borderId="12" numFmtId="2" xfId="0" applyNumberFormat="1" applyFont="1" applyBorder="1" applyAlignment="1">
      <alignment horizontal="center" vertical="center"/>
    </xf>
    <xf fontId="7" fillId="0" borderId="12" numFmtId="0" xfId="0" applyFont="1" applyBorder="1" applyAlignment="1">
      <alignment horizontal="center" vertical="center" wrapText="1"/>
    </xf>
    <xf fontId="7" fillId="13" borderId="47" numFmtId="0" xfId="0" applyFont="1" applyFill="1" applyBorder="1" applyAlignment="1">
      <alignment vertical="center"/>
    </xf>
    <xf fontId="7" fillId="13" borderId="15" numFmtId="0" xfId="0" applyFont="1" applyFill="1" applyBorder="1" applyAlignment="1">
      <alignment vertical="center"/>
    </xf>
    <xf fontId="7" fillId="0" borderId="15" numFmtId="0" xfId="0" applyFont="1" applyBorder="1" applyAlignment="1">
      <alignment horizontal="left" vertical="center"/>
    </xf>
    <xf fontId="7" fillId="2" borderId="36" numFmtId="0" xfId="0" applyFont="1" applyFill="1" applyBorder="1" applyAlignment="1">
      <alignment vertical="center" wrapText="1"/>
    </xf>
    <xf fontId="7" fillId="13" borderId="35" numFmtId="0" xfId="0" applyFont="1" applyFill="1" applyBorder="1" applyAlignment="1">
      <alignment vertical="center"/>
    </xf>
    <xf fontId="7" fillId="13" borderId="79" numFmtId="0" xfId="0" applyFont="1" applyFill="1" applyBorder="1" applyAlignment="1">
      <alignment vertical="center"/>
    </xf>
    <xf fontId="7" fillId="5" borderId="69" numFmtId="0" xfId="0" applyFont="1" applyFill="1" applyBorder="1" applyAlignment="1">
      <alignment vertical="center" wrapText="1"/>
    </xf>
    <xf fontId="7" fillId="5" borderId="70" numFmtId="0" xfId="0" applyFont="1" applyFill="1" applyBorder="1" applyAlignment="1">
      <alignment vertical="center" wrapText="1"/>
    </xf>
    <xf fontId="7" fillId="5" borderId="6" numFmtId="0" xfId="0" applyFont="1" applyFill="1" applyBorder="1" applyAlignment="1">
      <alignment vertical="center" wrapText="1"/>
    </xf>
    <xf fontId="7" fillId="5" borderId="69" numFmtId="0" xfId="0" applyFont="1" applyFill="1" applyBorder="1" applyAlignment="1">
      <alignment horizontal="center" vertical="center"/>
    </xf>
    <xf fontId="7" fillId="5" borderId="70" numFmtId="0" xfId="0" applyFont="1" applyFill="1" applyBorder="1" applyAlignment="1">
      <alignment horizontal="center" vertical="center"/>
    </xf>
    <xf fontId="7" fillId="5" borderId="6" numFmtId="0" xfId="0" applyFont="1" applyFill="1" applyBorder="1" applyAlignment="1">
      <alignment horizontal="center" vertical="center"/>
    </xf>
    <xf fontId="24" fillId="5" borderId="73" numFmtId="162" xfId="0" applyNumberFormat="1" applyFont="1" applyFill="1" applyBorder="1" applyAlignment="1">
      <alignment horizontal="center" shrinkToFit="1" vertical="center"/>
    </xf>
    <xf fontId="24" fillId="5" borderId="40" numFmtId="2" xfId="0" applyNumberFormat="1" applyFont="1" applyFill="1" applyBorder="1" applyAlignment="1">
      <alignment horizontal="center" shrinkToFit="1" vertical="center"/>
    </xf>
    <xf fontId="10" fillId="5" borderId="79" numFmtId="2" xfId="0" applyNumberFormat="1" applyFont="1" applyFill="1" applyBorder="1" applyAlignment="1">
      <alignment horizontal="center" vertical="center"/>
    </xf>
    <xf fontId="7" fillId="5" borderId="29" numFmtId="0" xfId="0" applyFont="1" applyFill="1" applyBorder="1" applyAlignment="1">
      <alignment horizontal="center" vertical="center"/>
    </xf>
    <xf fontId="7" fillId="0" borderId="18" numFmtId="0" xfId="0" applyFont="1" applyBorder="1" applyAlignment="1">
      <alignment horizontal="left" shrinkToFit="1" vertical="center" wrapText="1"/>
    </xf>
    <xf fontId="7" fillId="2" borderId="39" numFmtId="0" xfId="0" applyFont="1" applyFill="1" applyBorder="1" applyAlignment="1">
      <alignment vertical="center" wrapText="1"/>
    </xf>
    <xf fontId="7" fillId="2" borderId="41" numFmtId="0" xfId="0" applyFont="1" applyFill="1" applyBorder="1" applyAlignment="1">
      <alignment vertical="center" wrapText="1"/>
    </xf>
    <xf fontId="7" fillId="2" borderId="9" numFmtId="0" xfId="0" applyFont="1" applyFill="1" applyBorder="1" applyAlignment="1">
      <alignment vertical="center" wrapText="1"/>
    </xf>
    <xf fontId="7" fillId="0" borderId="59" numFmtId="0" xfId="0" applyFont="1" applyBorder="1" applyAlignment="1">
      <alignment horizontal="center" vertical="center"/>
    </xf>
    <xf fontId="7" fillId="10" borderId="35" numFmtId="0" xfId="0" applyFont="1" applyFill="1" applyBorder="1" applyAlignment="1">
      <alignment horizontal="center" vertical="center" wrapText="1"/>
    </xf>
    <xf fontId="7" fillId="0" borderId="10" numFmtId="0" xfId="0" applyFont="1" applyBorder="1" applyAlignment="1">
      <alignment horizontal="left" vertical="center" wrapText="1"/>
    </xf>
    <xf fontId="7" fillId="13" borderId="59" numFmtId="0" xfId="0" applyFont="1" applyFill="1" applyBorder="1" applyAlignment="1">
      <alignment horizontal="center" vertical="center"/>
    </xf>
    <xf fontId="10" fillId="0" borderId="59" numFmtId="2" xfId="0" applyNumberFormat="1" applyFont="1" applyBorder="1" applyAlignment="1">
      <alignment horizontal="center" vertical="center"/>
    </xf>
    <xf fontId="7" fillId="13" borderId="30" numFmtId="0" xfId="0" applyFont="1" applyFill="1" applyBorder="1" applyAlignment="1">
      <alignment horizontal="center" vertical="center"/>
    </xf>
    <xf fontId="7" fillId="0" borderId="51" numFmtId="0" xfId="0" applyFont="1" applyBorder="1" applyAlignment="1">
      <alignment vertical="center"/>
    </xf>
    <xf fontId="7" fillId="0" borderId="30" numFmtId="0" xfId="0" applyFont="1" applyBorder="1" applyAlignment="1">
      <alignment vertical="center"/>
    </xf>
    <xf fontId="7" fillId="2" borderId="83" numFmtId="0" xfId="0" applyFont="1" applyFill="1" applyBorder="1" applyAlignment="1">
      <alignment vertical="center" wrapText="1"/>
    </xf>
    <xf fontId="7" fillId="2" borderId="61" numFmtId="0" xfId="0" applyFont="1" applyFill="1" applyBorder="1" applyAlignment="1">
      <alignment vertical="center" wrapText="1"/>
    </xf>
    <xf fontId="7" fillId="2" borderId="1" numFmtId="0" xfId="0" applyFont="1" applyFill="1" applyBorder="1" applyAlignment="1">
      <alignment vertical="center" wrapText="1"/>
    </xf>
    <xf fontId="24" fillId="0" borderId="62" numFmtId="162" xfId="0" applyNumberFormat="1" applyFont="1" applyBorder="1" applyAlignment="1">
      <alignment horizontal="center" shrinkToFit="1" vertical="center"/>
    </xf>
    <xf fontId="7" fillId="5" borderId="15" numFmtId="0" xfId="0" applyFont="1" applyFill="1" applyBorder="1" applyAlignment="1">
      <alignment horizontal="center" vertical="center"/>
    </xf>
    <xf fontId="10" fillId="0" borderId="0" numFmtId="2" xfId="0" applyNumberFormat="1" applyFont="1" applyAlignment="1">
      <alignment horizontal="center" vertical="center" wrapText="1"/>
    </xf>
    <xf fontId="7" fillId="0" borderId="61" numFmtId="0" xfId="0" applyFont="1" applyBorder="1" applyAlignment="1">
      <alignment horizontal="left" vertical="center" wrapText="1"/>
    </xf>
    <xf fontId="0" fillId="13" borderId="79" numFmtId="0" xfId="0" applyFill="1" applyBorder="1" applyAlignment="1">
      <alignment horizontal="center" vertical="center" wrapText="1"/>
    </xf>
    <xf fontId="0" fillId="13" borderId="30" numFmtId="0" xfId="0" applyFill="1" applyBorder="1" applyAlignment="1">
      <alignment horizontal="center" vertical="center" wrapText="1"/>
    </xf>
    <xf fontId="7" fillId="2" borderId="42" numFmtId="0" xfId="0" applyFont="1" applyFill="1" applyBorder="1" applyAlignment="1">
      <alignment vertical="center" wrapText="1"/>
    </xf>
    <xf fontId="7" fillId="2" borderId="44" numFmtId="0" xfId="0" applyFont="1" applyFill="1" applyBorder="1" applyAlignment="1">
      <alignment vertical="center" wrapText="1"/>
    </xf>
    <xf fontId="7" fillId="2" borderId="75" numFmtId="0" xfId="0" applyFont="1" applyFill="1" applyBorder="1" applyAlignment="1">
      <alignment vertical="center" wrapText="1"/>
    </xf>
    <xf fontId="24" fillId="0" borderId="43" numFmtId="2" xfId="0" applyNumberFormat="1" applyFont="1" applyBorder="1" applyAlignment="1">
      <alignment horizontal="center" vertical="center"/>
    </xf>
    <xf fontId="7" fillId="5" borderId="30" numFmtId="0" xfId="0" applyFont="1" applyFill="1" applyBorder="1" applyAlignment="1">
      <alignment horizontal="center" vertical="center"/>
    </xf>
    <xf fontId="7" fillId="0" borderId="9" numFmtId="0" xfId="0" applyFont="1" applyBorder="1" applyAlignment="1">
      <alignment horizontal="left" vertical="center" wrapText="1"/>
    </xf>
    <xf fontId="7" fillId="2" borderId="0" numFmtId="0" xfId="0" applyFont="1" applyFill="1"/>
    <xf fontId="0" fillId="2" borderId="0" numFmtId="0" xfId="0" applyFill="1"/>
    <xf fontId="34" fillId="10" borderId="30" numFmtId="162" xfId="0" applyNumberFormat="1" applyFont="1" applyFill="1" applyBorder="1" applyAlignment="1">
      <alignment horizontal="center" vertical="center" wrapText="1"/>
    </xf>
    <xf fontId="0" fillId="3" borderId="51" numFmtId="0" xfId="0" applyFill="1" applyBorder="1"/>
    <xf fontId="18" fillId="0" borderId="0" numFmtId="2" xfId="0" applyNumberFormat="1" applyFont="1" applyAlignment="1">
      <alignment horizontal="center" vertical="center" wrapText="1"/>
    </xf>
    <xf fontId="35" fillId="0" borderId="0" numFmtId="162" xfId="0" applyNumberFormat="1" applyFont="1" applyAlignment="1">
      <alignment horizontal="left" vertical="center" wrapText="1"/>
    </xf>
    <xf fontId="36" fillId="0" borderId="0" numFmtId="0" xfId="0" applyFont="1" applyAlignment="1">
      <alignment horizontal="left" vertical="center" wrapText="1"/>
    </xf>
    <xf fontId="36" fillId="0" borderId="0" numFmtId="0" xfId="0" applyFont="1" applyAlignment="1">
      <alignment vertical="center"/>
    </xf>
    <xf fontId="24" fillId="0" borderId="0" numFmtId="2" xfId="0" applyNumberFormat="1" applyFont="1" applyAlignment="1">
      <alignment horizontal="center" vertical="center"/>
    </xf>
    <xf fontId="10" fillId="0" borderId="0" numFmtId="0" xfId="0" applyFont="1" applyAlignment="1">
      <alignment horizontal="center"/>
    </xf>
    <xf fontId="37" fillId="2" borderId="0" numFmtId="0" xfId="0" applyFont="1" applyFill="1" applyAlignment="1">
      <alignment horizontal="center" vertical="center"/>
    </xf>
    <xf fontId="37" fillId="2" borderId="70" numFmtId="2" xfId="0" applyNumberFormat="1" applyFont="1" applyFill="1" applyBorder="1" applyAlignment="1">
      <alignment horizontal="center" vertical="center"/>
    </xf>
    <xf fontId="37" fillId="2" borderId="70" numFmtId="0" xfId="0" applyFont="1" applyFill="1" applyBorder="1" applyAlignment="1">
      <alignment horizontal="center" vertical="center" wrapText="1"/>
    </xf>
    <xf fontId="37" fillId="2" borderId="0" numFmtId="0" xfId="0" applyFont="1" applyFill="1" applyAlignment="1">
      <alignment horizontal="left" vertical="center"/>
    </xf>
    <xf fontId="26" fillId="2" borderId="13" numFmtId="0" xfId="0" applyFont="1" applyFill="1" applyBorder="1" applyAlignment="1">
      <alignment horizontal="center" vertical="center"/>
    </xf>
    <xf fontId="15" fillId="0" borderId="28" numFmtId="0" xfId="0" applyFont="1" applyBorder="1" applyAlignment="1">
      <alignment horizontal="center" vertical="center"/>
    </xf>
    <xf fontId="38" fillId="2" borderId="47" numFmtId="0" xfId="0" applyFont="1" applyFill="1" applyBorder="1" applyAlignment="1">
      <alignment horizontal="center" vertical="center"/>
    </xf>
    <xf fontId="31" fillId="2" borderId="61" numFmtId="0" xfId="0" applyFont="1" applyFill="1" applyBorder="1" applyAlignment="1">
      <alignment horizontal="left" vertical="center"/>
    </xf>
    <xf fontId="0" fillId="2" borderId="0" numFmtId="2" xfId="0" applyNumberFormat="1" applyFill="1" applyAlignment="1">
      <alignment horizontal="center"/>
    </xf>
    <xf fontId="0" fillId="2" borderId="0" numFmtId="2" xfId="0" applyNumberFormat="1" applyFill="1" applyAlignment="1">
      <alignment horizontal="left"/>
    </xf>
    <xf fontId="13" fillId="2" borderId="0" numFmtId="0" xfId="0" applyFont="1" applyFill="1" applyAlignment="1">
      <alignment horizontal="center" vertical="center"/>
    </xf>
    <xf fontId="18" fillId="0" borderId="0" numFmtId="1" xfId="0" applyNumberFormat="1" applyFont="1" applyAlignment="1">
      <alignment horizontal="center" vertical="center"/>
    </xf>
    <xf fontId="39" fillId="0" borderId="0" numFmtId="0" xfId="0" applyFont="1"/>
    <xf fontId="31" fillId="0" borderId="41" numFmtId="2" xfId="0" applyNumberFormat="1" applyFont="1" applyBorder="1" applyAlignment="1">
      <alignment horizontal="center"/>
    </xf>
    <xf fontId="31" fillId="0" borderId="41" numFmtId="0" xfId="0" applyFont="1" applyBorder="1" applyAlignment="1">
      <alignment horizontal="center"/>
    </xf>
    <xf fontId="39" fillId="0" borderId="0" numFmtId="0" xfId="0" applyFont="1" applyAlignment="1">
      <alignment horizontal="left"/>
    </xf>
    <xf fontId="26" fillId="0" borderId="0" numFmtId="0" xfId="0" applyFont="1" applyAlignment="1">
      <alignment horizontal="center" vertical="top" wrapText="1"/>
    </xf>
    <xf fontId="12" fillId="0" borderId="0" numFmtId="0" xfId="0" applyFont="1" applyAlignment="1">
      <alignment horizontal="center" vertical="top" wrapText="1"/>
    </xf>
    <xf fontId="26" fillId="0" borderId="0" numFmtId="2" xfId="0" applyNumberFormat="1" applyFont="1" applyAlignment="1">
      <alignment horizontal="center" vertical="top" wrapText="1"/>
    </xf>
    <xf fontId="15" fillId="0" borderId="0" numFmtId="2" xfId="0" applyNumberFormat="1" applyFont="1"/>
    <xf fontId="40" fillId="0" borderId="0" numFmtId="2" xfId="0" applyNumberFormat="1" applyFont="1" applyAlignment="1">
      <alignment horizontal="center"/>
    </xf>
    <xf fontId="41" fillId="0" borderId="0" numFmtId="2" xfId="0" applyNumberFormat="1" applyFont="1" applyAlignment="1">
      <alignment horizontal="center"/>
    </xf>
    <xf fontId="40" fillId="0" borderId="0" numFmtId="0" xfId="0" applyFont="1" applyAlignment="1">
      <alignment horizontal="center"/>
    </xf>
    <xf fontId="10" fillId="0" borderId="0" numFmtId="0" xfId="0" applyFont="1"/>
    <xf fontId="24" fillId="0" borderId="0" numFmtId="0" xfId="0" applyFont="1" applyAlignment="1">
      <alignment horizontal="center" shrinkToFit="1" vertical="center" wrapText="1"/>
    </xf>
    <xf fontId="10" fillId="0" borderId="0" numFmtId="0" xfId="0" applyFont="1" applyAlignment="1">
      <alignment horizontal="left"/>
    </xf>
    <xf fontId="40" fillId="0" borderId="0" numFmtId="2" xfId="0" applyNumberFormat="1" applyFont="1" applyAlignment="1">
      <alignment horizontal="center" vertical="center"/>
    </xf>
    <xf fontId="33" fillId="0" borderId="0" numFmtId="0" xfId="0" applyFont="1" applyAlignment="1">
      <alignment horizontal="center" vertical="center" wrapText="1"/>
    </xf>
    <xf fontId="0" fillId="0" borderId="0" numFmtId="0" xfId="0" applyAlignment="1">
      <alignment wrapText="1"/>
    </xf>
    <xf fontId="0" fillId="0" borderId="0" numFmtId="0" xfId="0" applyAlignment="1">
      <alignment vertical="center" wrapText="1"/>
    </xf>
    <xf fontId="38" fillId="0" borderId="0" numFmtId="0" xfId="0" applyFont="1" applyAlignment="1">
      <alignment horizontal="center"/>
    </xf>
    <xf fontId="12" fillId="0" borderId="12" numFmtId="0" xfId="0" applyFont="1" applyBorder="1" applyAlignment="1">
      <alignment horizontal="center" vertical="center" wrapText="1"/>
    </xf>
    <xf fontId="12" fillId="0" borderId="12" numFmtId="2" xfId="0" applyNumberFormat="1" applyFont="1" applyBorder="1" applyAlignment="1">
      <alignment horizontal="center" vertical="center" wrapText="1"/>
    </xf>
    <xf fontId="12" fillId="0" borderId="28" numFmtId="0" xfId="0" applyFont="1" applyBorder="1" applyAlignment="1">
      <alignment horizontal="center" vertical="center" wrapText="1"/>
    </xf>
    <xf fontId="0" fillId="0" borderId="13" numFmtId="0" xfId="0" applyBorder="1"/>
    <xf fontId="33" fillId="0" borderId="12" numFmtId="0" xfId="0" applyFont="1" applyBorder="1" applyAlignment="1">
      <alignment horizontal="center"/>
    </xf>
    <xf fontId="33" fillId="0" borderId="32" numFmtId="0" xfId="0" applyFont="1" applyBorder="1"/>
    <xf fontId="0" fillId="0" borderId="12" numFmtId="0" xfId="0" applyBorder="1"/>
    <xf fontId="33" fillId="0" borderId="27" numFmtId="0" xfId="0" applyFont="1" applyBorder="1" applyAlignment="1">
      <alignment horizontal="center"/>
    </xf>
    <xf fontId="33" fillId="0" borderId="0" numFmtId="0" xfId="0" applyFont="1" applyAlignment="1">
      <alignment horizontal="center"/>
    </xf>
    <xf fontId="0" fillId="0" borderId="76" numFmtId="0" xfId="0" applyBorder="1"/>
    <xf fontId="0" fillId="0" borderId="79" numFmtId="0" xfId="0" applyBorder="1"/>
    <xf fontId="0" fillId="0" borderId="15" numFmtId="0" xfId="0" applyBorder="1"/>
    <xf fontId="0" fillId="0" borderId="71" numFmtId="0" xfId="0" applyBorder="1"/>
    <xf fontId="0" fillId="0" borderId="26" numFmtId="0" xfId="0" applyBorder="1"/>
    <xf fontId="0" fillId="0" borderId="19" numFmtId="0" xfId="0" applyBorder="1"/>
    <xf fontId="0" fillId="0" borderId="19" numFmtId="2" xfId="0" applyNumberFormat="1" applyBorder="1" applyAlignment="1">
      <alignment horizontal="center"/>
    </xf>
    <xf fontId="0" fillId="0" borderId="18" numFmtId="2" xfId="0" applyNumberFormat="1" applyBorder="1" applyAlignment="1">
      <alignment horizontal="center"/>
    </xf>
    <xf fontId="0" fillId="0" borderId="66" numFmtId="0" xfId="0" applyBorder="1" applyAlignment="1">
      <alignment horizontal="center"/>
    </xf>
    <xf fontId="0" fillId="0" borderId="35" numFmtId="0" xfId="0" applyBorder="1" applyAlignment="1">
      <alignment vertical="center" wrapText="1"/>
    </xf>
    <xf fontId="0" fillId="0" borderId="18" numFmtId="0" xfId="0" applyBorder="1"/>
    <xf fontId="0" fillId="0" borderId="18" numFmtId="2" xfId="0" applyNumberFormat="1" applyBorder="1" applyAlignment="1">
      <alignment horizontal="center" vertical="center"/>
    </xf>
    <xf fontId="15" fillId="0" borderId="10" numFmtId="2" xfId="0" applyNumberFormat="1" applyFont="1" applyBorder="1" applyAlignment="1">
      <alignment horizontal="center" vertical="center"/>
    </xf>
    <xf fontId="0" fillId="0" borderId="0" numFmtId="2" xfId="0" applyNumberFormat="1" applyAlignment="1">
      <alignment horizontal="center"/>
    </xf>
    <xf fontId="0" fillId="0" borderId="10" numFmtId="2" xfId="0" applyNumberFormat="1" applyBorder="1" applyAlignment="1">
      <alignment horizontal="center" vertical="center"/>
    </xf>
    <xf fontId="0" fillId="0" borderId="66" numFmtId="2" xfId="0" applyNumberFormat="1" applyBorder="1" applyAlignment="1">
      <alignment horizontal="center"/>
    </xf>
    <xf fontId="15" fillId="0" borderId="18" numFmtId="2" xfId="0" applyNumberFormat="1" applyFont="1" applyBorder="1" applyAlignment="1">
      <alignment horizontal="center"/>
    </xf>
    <xf fontId="33" fillId="0" borderId="66" numFmtId="2" xfId="0" applyNumberFormat="1" applyFont="1" applyBorder="1" applyAlignment="1">
      <alignment horizontal="center"/>
    </xf>
    <xf fontId="28" fillId="0" borderId="0" numFmtId="2" xfId="0" applyNumberFormat="1" applyFont="1"/>
    <xf fontId="28" fillId="0" borderId="0" numFmtId="0" xfId="0" applyFont="1"/>
    <xf fontId="0" fillId="0" borderId="60" numFmtId="0" xfId="0" applyBorder="1"/>
    <xf fontId="0" fillId="0" borderId="60" numFmtId="0" xfId="0" applyBorder="1" applyAlignment="1">
      <alignment horizontal="center"/>
    </xf>
    <xf fontId="0" fillId="0" borderId="59" numFmtId="0" xfId="0" applyBorder="1" applyAlignment="1">
      <alignment horizontal="center"/>
    </xf>
    <xf fontId="0" fillId="0" borderId="72" numFmtId="0" xfId="0" applyBorder="1"/>
    <xf fontId="0" fillId="0" borderId="59" numFmtId="0" xfId="0" applyBorder="1"/>
    <xf fontId="0" fillId="0" borderId="59" numFmtId="0" xfId="0" applyBorder="1" applyAlignment="1">
      <alignment horizontal="center" vertical="center"/>
    </xf>
    <xf fontId="0" fillId="0" borderId="2" numFmtId="0" xfId="0" applyBorder="1" applyAlignment="1">
      <alignment horizontal="center" vertical="center"/>
    </xf>
    <xf fontId="33" fillId="0" borderId="13" numFmtId="2" xfId="0" applyNumberFormat="1" applyFont="1" applyBorder="1" applyAlignment="1">
      <alignment horizontal="center" vertical="center"/>
    </xf>
    <xf fontId="33" fillId="0" borderId="12" numFmtId="2" xfId="0" applyNumberFormat="1" applyFont="1" applyBorder="1" applyAlignment="1">
      <alignment horizontal="center" vertical="center"/>
    </xf>
    <xf fontId="33" fillId="0" borderId="12" numFmtId="0" xfId="0" applyFont="1" applyBorder="1" applyAlignment="1">
      <alignment horizontal="center" vertical="center"/>
    </xf>
    <xf fontId="33" fillId="0" borderId="27" numFmtId="0" xfId="0" applyFont="1" applyBorder="1" applyAlignment="1">
      <alignment horizontal="center" vertical="center"/>
    </xf>
    <xf fontId="33" fillId="0" borderId="0" numFmtId="0" xfId="0" applyFont="1" applyAlignment="1">
      <alignment horizontal="center" vertical="center"/>
    </xf>
    <xf fontId="0" fillId="0" borderId="52" numFmtId="0" xfId="0" applyBorder="1"/>
    <xf fontId="0" fillId="0" borderId="12" numFmtId="0" xfId="0" applyBorder="1" applyAlignment="1">
      <alignment horizontal="center" vertical="center"/>
    </xf>
    <xf fontId="33" fillId="0" borderId="31" numFmtId="0" xfId="0" applyFont="1" applyBorder="1"/>
    <xf fontId="0" fillId="0" borderId="88" numFmtId="0" xfId="0" applyBorder="1"/>
    <xf fontId="33" fillId="0" borderId="12" numFmtId="2" xfId="0" applyNumberFormat="1" applyFont="1" applyBorder="1" applyAlignment="1">
      <alignment horizontal="center"/>
    </xf>
    <xf fontId="33" fillId="0" borderId="47" numFmtId="0" xfId="0" applyFont="1" applyBorder="1"/>
    <xf fontId="33" fillId="0" borderId="26" numFmtId="2" xfId="0" applyNumberFormat="1" applyFont="1" applyBorder="1" applyAlignment="1">
      <alignment horizontal="center"/>
    </xf>
    <xf fontId="33" fillId="0" borderId="50" numFmtId="2" xfId="0" applyNumberFormat="1" applyFont="1" applyBorder="1" applyAlignment="1">
      <alignment horizontal="center"/>
    </xf>
    <xf fontId="33" fillId="0" borderId="0" numFmtId="0" xfId="0" applyFont="1"/>
    <xf fontId="28" fillId="0" borderId="0" numFmtId="2" xfId="0" applyNumberFormat="1" applyFont="1" applyAlignment="1">
      <alignment horizontal="center"/>
    </xf>
    <xf fontId="33" fillId="0" borderId="0" numFmtId="2" xfId="0" applyNumberFormat="1" applyFont="1" applyAlignment="1">
      <alignment horizontal="center"/>
    </xf>
    <xf fontId="33" fillId="0" borderId="80" numFmtId="0" xfId="0" applyFont="1" applyBorder="1"/>
    <xf fontId="0" fillId="0" borderId="82" numFmtId="0" xfId="0" applyBorder="1"/>
    <xf fontId="33" fillId="0" borderId="13" numFmtId="0" xfId="0" applyFont="1" applyBorder="1"/>
    <xf fontId="33" fillId="0" borderId="27" numFmtId="2" xfId="0" applyNumberFormat="1" applyFont="1" applyBorder="1" applyAlignment="1">
      <alignment horizontal="center" vertical="center"/>
    </xf>
    <xf fontId="0" fillId="0" borderId="0" numFmtId="163" xfId="0" applyNumberFormat="1"/>
    <xf fontId="0" fillId="0" borderId="41" numFmtId="0" xfId="0" applyBorder="1"/>
    <xf fontId="15" fillId="0" borderId="41" numFmtId="0" xfId="0" applyFont="1" applyBorder="1"/>
    <xf fontId="7" fillId="4" borderId="0" numFmtId="0" xfId="0" applyFont="1" applyFill="1" applyAlignment="1">
      <alignment horizontal="right"/>
    </xf>
    <xf fontId="40" fillId="4" borderId="0" numFmtId="2" xfId="0" applyNumberFormat="1" applyFont="1" applyFill="1" applyAlignment="1">
      <alignment horizontal="center" vertical="center" wrapText="1"/>
    </xf>
    <xf fontId="10" fillId="0" borderId="26" numFmtId="0" xfId="0" applyFont="1" applyBorder="1" applyAlignment="1">
      <alignment horizontal="center" shrinkToFit="1" vertical="center" wrapText="1"/>
    </xf>
    <xf fontId="40" fillId="0" borderId="26" numFmtId="0" xfId="0" applyFont="1" applyBorder="1" applyAlignment="1">
      <alignment horizontal="center" vertical="center" wrapText="1"/>
    </xf>
    <xf fontId="40" fillId="0" borderId="47" numFmtId="0" xfId="0" applyFont="1" applyBorder="1" applyAlignment="1">
      <alignment horizontal="center" vertical="center" wrapText="1"/>
    </xf>
    <xf fontId="40" fillId="0" borderId="50" numFmtId="0" xfId="0" applyFont="1" applyBorder="1" applyAlignment="1">
      <alignment horizontal="center" vertical="center" wrapText="1"/>
    </xf>
    <xf fontId="40" fillId="0" borderId="48" numFmtId="0" xfId="0" applyFont="1" applyBorder="1" applyAlignment="1">
      <alignment horizontal="center" vertical="center" wrapText="1"/>
    </xf>
    <xf fontId="10" fillId="0" borderId="29" numFmtId="0" xfId="0" applyFont="1" applyBorder="1" applyAlignment="1">
      <alignment horizontal="center" shrinkToFit="1" vertical="center" wrapText="1"/>
    </xf>
    <xf fontId="40" fillId="0" borderId="29" numFmtId="0" xfId="0" applyFont="1" applyBorder="1" applyAlignment="1">
      <alignment horizontal="center" vertical="center" wrapText="1"/>
    </xf>
    <xf fontId="40" fillId="0" borderId="35" numFmtId="0" xfId="0" applyFont="1" applyBorder="1" applyAlignment="1">
      <alignment horizontal="center" vertical="center" wrapText="1"/>
    </xf>
    <xf fontId="40" fillId="0" borderId="0" numFmtId="0" xfId="0" applyFont="1" applyAlignment="1">
      <alignment horizontal="center" vertical="center" wrapText="1"/>
    </xf>
    <xf fontId="40" fillId="0" borderId="52" numFmtId="0" xfId="0" applyFont="1" applyBorder="1" applyAlignment="1">
      <alignment horizontal="center" vertical="center" wrapText="1"/>
    </xf>
    <xf fontId="10" fillId="0" borderId="30" numFmtId="0" xfId="0" applyFont="1" applyBorder="1" applyAlignment="1">
      <alignment horizontal="center" shrinkToFit="1" vertical="center" wrapText="1"/>
    </xf>
    <xf fontId="10" fillId="0" borderId="30" numFmtId="0" xfId="0" applyFont="1" applyBorder="1" applyAlignment="1">
      <alignment horizontal="center" vertical="center" wrapText="1"/>
    </xf>
    <xf fontId="40" fillId="0" borderId="30" numFmtId="0" xfId="0" applyFont="1" applyBorder="1" applyAlignment="1">
      <alignment horizontal="center" vertical="center" wrapText="1"/>
    </xf>
    <xf fontId="40" fillId="0" borderId="12" numFmtId="0" xfId="0" applyFont="1" applyBorder="1" applyAlignment="1">
      <alignment horizontal="center" vertical="center" wrapText="1"/>
    </xf>
    <xf fontId="40" fillId="0" borderId="12" numFmtId="0" xfId="0" applyFont="1" applyBorder="1" applyAlignment="1">
      <alignment horizontal="center" vertical="center"/>
    </xf>
    <xf fontId="7" fillId="0" borderId="36" numFmtId="0" xfId="0" applyFont="1" applyBorder="1" applyAlignment="1">
      <alignment horizontal="left" vertical="center" wrapText="1"/>
    </xf>
    <xf fontId="7" fillId="0" borderId="38" numFmtId="0" xfId="0" applyFont="1" applyBorder="1" applyAlignment="1">
      <alignment horizontal="left" vertical="top" wrapText="1"/>
    </xf>
    <xf fontId="7" fillId="0" borderId="38" numFmtId="0" xfId="0" applyFont="1" applyBorder="1" applyAlignment="1">
      <alignment vertical="center" wrapText="1"/>
    </xf>
    <xf fontId="10" fillId="0" borderId="38" numFmtId="0" xfId="0" applyFont="1" applyBorder="1" applyAlignment="1">
      <alignment horizontal="center" vertical="center"/>
    </xf>
    <xf fontId="10" fillId="0" borderId="37" numFmtId="0" xfId="0" applyFont="1" applyBorder="1" applyAlignment="1">
      <alignment horizontal="center" vertical="center"/>
    </xf>
    <xf fontId="7" fillId="0" borderId="39" numFmtId="0" xfId="0" applyFont="1" applyBorder="1" applyAlignment="1">
      <alignment horizontal="left" vertical="center" wrapText="1"/>
    </xf>
    <xf fontId="7" fillId="0" borderId="41" numFmtId="0" xfId="0" applyFont="1" applyBorder="1" applyAlignment="1">
      <alignment horizontal="left" vertical="top" wrapText="1"/>
    </xf>
    <xf fontId="10" fillId="0" borderId="41" numFmtId="0" xfId="0" applyFont="1" applyBorder="1" applyAlignment="1">
      <alignment horizontal="center" vertical="center"/>
    </xf>
    <xf fontId="10" fillId="0" borderId="40" numFmtId="0" xfId="0" applyFont="1" applyBorder="1" applyAlignment="1">
      <alignment horizontal="center" vertical="center"/>
    </xf>
    <xf fontId="0" fillId="0" borderId="41" numFmtId="0" xfId="0" applyBorder="1" applyAlignment="1">
      <alignment vertical="center" wrapText="1"/>
    </xf>
    <xf fontId="7" fillId="0" borderId="39" numFmtId="0" xfId="0" applyFont="1" applyBorder="1" applyAlignment="1">
      <alignment horizontal="center" vertical="center" wrapText="1"/>
    </xf>
    <xf fontId="7" fillId="0" borderId="41" numFmtId="0" xfId="0" applyFont="1" applyBorder="1" applyAlignment="1">
      <alignment horizontal="left" vertical="center" wrapText="1"/>
    </xf>
    <xf fontId="21" fillId="4" borderId="0" numFmtId="2" xfId="0" applyNumberFormat="1" applyFont="1" applyFill="1" applyAlignment="1">
      <alignment horizontal="left" vertical="center" wrapText="1"/>
    </xf>
    <xf fontId="0" fillId="0" borderId="0" numFmtId="0" xfId="0" applyAlignment="1">
      <alignment horizontal="left" wrapText="1"/>
    </xf>
    <xf fontId="21" fillId="4" borderId="0" numFmtId="2" xfId="0" applyNumberFormat="1" applyFont="1" applyFill="1" applyAlignment="1">
      <alignment horizontal="center" vertical="center" wrapText="1"/>
    </xf>
    <xf fontId="7" fillId="0" borderId="13" numFmtId="0" xfId="0" applyFont="1" applyBorder="1" applyAlignment="1">
      <alignment horizontal="center" vertical="center" wrapText="1"/>
    </xf>
    <xf fontId="7" fillId="0" borderId="27" numFmtId="0" xfId="0" applyFont="1" applyBorder="1" applyAlignment="1">
      <alignment horizontal="center" vertical="center" wrapText="1"/>
    </xf>
    <xf fontId="7" fillId="0" borderId="29" numFmtId="0" xfId="0" applyFont="1" applyBorder="1" applyAlignment="1">
      <alignment horizontal="left" vertical="top" wrapText="1"/>
    </xf>
    <xf fontId="5" fillId="0" borderId="73" numFmtId="0" xfId="1" applyFont="1" applyBorder="1" applyAlignment="1" applyProtection="1">
      <alignment horizontal="center" vertical="center"/>
    </xf>
    <xf fontId="7" fillId="0" borderId="23" numFmtId="0" xfId="0" applyFont="1" applyBorder="1" applyAlignment="1">
      <alignment horizontal="left" vertical="top" wrapText="1"/>
    </xf>
    <xf fontId="7" fillId="0" borderId="45" numFmtId="0" xfId="0" applyFont="1" applyBorder="1" applyAlignment="1">
      <alignment horizontal="center" vertical="center" wrapText="1"/>
    </xf>
    <xf fontId="2" fillId="0" borderId="30" numFmtId="0" xfId="0" applyFont="1" applyBorder="1" applyAlignment="1">
      <alignment horizontal="center" vertical="center"/>
    </xf>
  </cellXfs>
  <cellStyles count="7">
    <cellStyle name="Гиперссылка" xfId="1" builtinId="8"/>
    <cellStyle name="Денежный" xfId="2" builtinId="4"/>
    <cellStyle name="Обычный" xfId="0" builtinId="0"/>
    <cellStyle name="Обычный 2" xfId="3"/>
    <cellStyle name="Обычный 3" xfId="4"/>
    <cellStyle name="Обычный 3 144" xfId="5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1" Type="http://schemas.openxmlformats.org/officeDocument/2006/relationships/styles" Target="styles.xml"/><Relationship  Id="rId10" Type="http://schemas.openxmlformats.org/officeDocument/2006/relationships/sharedStrings" Target="sharedStrings.xml"/><Relationship  Id="rId9" Type="http://schemas.openxmlformats.org/officeDocument/2006/relationships/theme" Target="theme/theme1.xml"/><Relationship  Id="rId8" Type="http://schemas.openxmlformats.org/officeDocument/2006/relationships/worksheet" Target="worksheets/sheet7.xml"/><Relationship  Id="rId7" Type="http://schemas.openxmlformats.org/officeDocument/2006/relationships/worksheet" Target="worksheets/sheet6.xml"/><Relationship  Id="rId6" Type="http://schemas.openxmlformats.org/officeDocument/2006/relationships/worksheet" Target="worksheets/sheet5.xml"/><Relationship  Id="rId5" Type="http://schemas.openxmlformats.org/officeDocument/2006/relationships/worksheet" Target="worksheets/sheet4.xml"/><Relationship  Id="rId4" Type="http://schemas.openxmlformats.org/officeDocument/2006/relationships/worksheet" Target="worksheets/sheet3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/&#1084;&#1086;&#1080;%20&#1076;&#1086;&#1082;&#1091;&#1084;&#1077;&#1085;&#1090;&#1099;/2%20&#1057;&#1083;&#1091;&#1078;&#1073;&#1072;%20&#1088;&#1077;&#1078;&#1080;&#1084;&#1086;&#1074;%20-%20&#1089;%20&#1076;&#1080;&#1089;&#1082;&#1072;%20R%202020%20-%2022/21&#1072;-%20&#1055;&#1056;&#1054;&#1043;&#1053;&#1054;&#1047;%20&#1040;&#1063;&#1056;%20%202023-2024%20-%20&#1083;&#1077;&#1090;&#1086;%202023/&#1040;&#1063;&#1056;%20-%20&#1055;&#1088;&#1080;&#1083;.10%20-%20&#1050;&#1047;%2021.12.22-10-00%20-%20&#1057;&#1069;&#1056;%20&#1092;.&#1074;&#1086;&#1079;.%20&#1094;&#1074;.%20&#1087;&#1077;&#1088;&#1074;.&#1057;%20-%2008.02.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ьный лист"/>
      <sheetName val="Раздел 1 "/>
      <sheetName val="Раздел 2 "/>
      <sheetName val="Раздел 3 "/>
      <sheetName val="Перераспределение "/>
      <sheetName val="Проверка равномерности"/>
      <sheetName val="Раздел 4 ПА"/>
      <sheetName val="Раздел 5"/>
    </sheetNames>
    <sheetDataSet>
      <sheetData sheetId="0"/>
      <sheetData sheetId="1"/>
      <sheetData sheetId="2"/>
      <sheetData sheetId="3">
        <row r="90">
          <cell r="AB90"/>
        </row>
        <row r="97">
          <cell r="AB97">
            <v>17.399999999999999</v>
          </cell>
        </row>
        <row r="110">
          <cell r="AB110"/>
        </row>
        <row r="117">
          <cell r="AB117"/>
        </row>
        <row r="118">
          <cell r="AJ118"/>
        </row>
        <row r="130">
          <cell r="AB130"/>
        </row>
        <row r="141">
          <cell r="AB141"/>
        </row>
        <row r="159">
          <cell r="AB159"/>
        </row>
        <row r="173">
          <cell r="AK173"/>
        </row>
        <row r="174">
          <cell r="AB174"/>
        </row>
        <row r="181">
          <cell r="AB181"/>
        </row>
        <row r="201">
          <cell r="AB201"/>
        </row>
        <row r="208">
          <cell r="AB208"/>
        </row>
        <row r="215">
          <cell r="AB215"/>
          <cell r="AK215"/>
        </row>
        <row r="220">
          <cell r="AB220"/>
        </row>
        <row r="223">
          <cell r="AB223"/>
        </row>
        <row r="226">
          <cell r="AB226"/>
        </row>
        <row r="229">
          <cell r="AK229">
            <v>245.8</v>
          </cell>
        </row>
        <row r="239">
          <cell r="AB239"/>
        </row>
        <row r="249">
          <cell r="AB249"/>
        </row>
        <row r="250">
          <cell r="AK250"/>
        </row>
      </sheetData>
      <sheetData sheetId="4"/>
      <sheetData sheetId="5"/>
      <sheetData sheetId="6"/>
      <sheetData sheetId="7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7.xml.rels><?xml version="1.0" encoding="UTF-8" standalone="yes"?><Relationships xmlns="http://schemas.openxmlformats.org/package/2006/relationships"><Relationship  Id="rId2" Type="http://schemas.openxmlformats.org/officeDocument/2006/relationships/hyperlink" Target="http://alvit@novgorodenergo.ru" TargetMode="External"/><Relationship  Id="rId1" Type="http://schemas.openxmlformats.org/officeDocument/2006/relationships/hyperlink" Target="mailto:kashin@novgorodenergo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40" workbookViewId="0">
      <selection activeCell="B16" activeCellId="0" sqref="B16:G17"/>
    </sheetView>
  </sheetViews>
  <sheetFormatPr defaultRowHeight="12.75"/>
  <cols>
    <col min="1" max="1" style="1" width="9.140625"/>
    <col customWidth="1" min="2" max="2" style="1" width="17.85546875"/>
    <col customWidth="1" min="3" max="3" style="1" width="19.42578125"/>
    <col customWidth="1" min="4" max="4" style="1" width="17.42578125"/>
    <col customWidth="1" min="5" max="5" style="1" width="18.28515625"/>
    <col customWidth="1" min="6" max="6" style="1" width="18.5703125"/>
    <col customWidth="1" min="7" max="7" style="1" width="17.7109375"/>
    <col min="8" max="16384" style="1" width="9.140625"/>
  </cols>
  <sheetData>
    <row r="1" ht="14.25">
      <c r="F1" s="2" t="s">
        <v>0</v>
      </c>
      <c r="G1" s="3"/>
    </row>
    <row r="2" ht="14.25">
      <c r="F2" s="2" t="s">
        <v>1</v>
      </c>
      <c r="G2" s="3"/>
    </row>
    <row r="3" ht="14.25">
      <c r="F3" s="2" t="s">
        <v>2</v>
      </c>
      <c r="G3" s="3"/>
    </row>
    <row r="4" ht="14.25">
      <c r="F4" s="2" t="s">
        <v>3</v>
      </c>
      <c r="G4" s="4"/>
    </row>
    <row r="5" ht="14.25">
      <c r="F5" s="2" t="s">
        <v>4</v>
      </c>
      <c r="G5" s="4"/>
    </row>
    <row r="6" ht="14.25">
      <c r="F6" s="2" t="s">
        <v>5</v>
      </c>
      <c r="G6" s="4"/>
    </row>
    <row r="7" ht="14.25">
      <c r="F7" s="2"/>
      <c r="G7" s="5" t="s">
        <v>6</v>
      </c>
    </row>
    <row r="8" ht="14.25">
      <c r="F8" s="2"/>
      <c r="G8" s="5" t="s">
        <v>7</v>
      </c>
    </row>
    <row r="9" ht="14.25">
      <c r="G9" s="6"/>
    </row>
    <row r="10" ht="12.75" customHeight="1">
      <c r="B10" s="7" t="s">
        <v>8</v>
      </c>
      <c r="C10" s="8"/>
      <c r="D10" s="8"/>
      <c r="E10" s="8"/>
      <c r="F10" s="8"/>
      <c r="G10" s="9"/>
    </row>
    <row r="11" ht="12.75" customHeight="1">
      <c r="B11" s="10"/>
      <c r="C11" s="11"/>
      <c r="D11" s="11"/>
      <c r="E11" s="11"/>
      <c r="F11" s="11"/>
      <c r="G11" s="12"/>
    </row>
    <row r="12" ht="22.5" customHeight="1">
      <c r="B12" s="10"/>
      <c r="C12" s="11"/>
      <c r="D12" s="11"/>
      <c r="E12" s="11"/>
      <c r="F12" s="11"/>
      <c r="G12" s="12"/>
    </row>
    <row r="13" ht="12.75" customHeight="1">
      <c r="B13" s="13"/>
      <c r="C13" s="14"/>
      <c r="D13" s="14"/>
      <c r="E13" s="14"/>
      <c r="F13" s="14"/>
      <c r="G13" s="15"/>
    </row>
    <row r="16">
      <c r="B16" s="16" t="s">
        <v>9</v>
      </c>
      <c r="C16" s="17"/>
      <c r="D16" s="17"/>
      <c r="E16" s="17"/>
      <c r="F16" s="17"/>
      <c r="G16" s="18"/>
    </row>
    <row r="17">
      <c r="B17" s="19"/>
      <c r="C17" s="20"/>
      <c r="D17" s="20"/>
      <c r="E17" s="20"/>
      <c r="F17" s="20"/>
      <c r="G17" s="21"/>
    </row>
    <row r="18">
      <c r="B18" s="22"/>
      <c r="C18" s="22"/>
      <c r="D18" s="22"/>
      <c r="E18" s="22"/>
      <c r="F18" s="22"/>
      <c r="G18" s="22"/>
    </row>
    <row r="19">
      <c r="B19" s="22"/>
      <c r="C19" s="22"/>
      <c r="D19" s="22"/>
      <c r="E19" s="22"/>
      <c r="F19" s="22"/>
      <c r="G19" s="22"/>
    </row>
    <row r="20">
      <c r="B20" s="16" t="s">
        <v>10</v>
      </c>
      <c r="C20" s="17"/>
      <c r="D20" s="17"/>
      <c r="E20" s="17"/>
      <c r="F20" s="17"/>
      <c r="G20" s="18"/>
    </row>
    <row r="21">
      <c r="B21" s="19"/>
      <c r="C21" s="20"/>
      <c r="D21" s="20"/>
      <c r="E21" s="20"/>
      <c r="F21" s="20"/>
      <c r="G21" s="21"/>
    </row>
    <row r="25" ht="15" customHeight="1">
      <c r="B25" s="23" t="s">
        <v>11</v>
      </c>
      <c r="C25" s="24"/>
      <c r="D25" s="24"/>
      <c r="E25" s="24"/>
      <c r="F25" s="24"/>
      <c r="G25" s="25"/>
    </row>
    <row r="26" ht="14.25">
      <c r="B26" s="26"/>
      <c r="C26" s="27"/>
      <c r="D26" s="27"/>
      <c r="E26" s="27"/>
      <c r="F26" s="27"/>
      <c r="G26" s="28"/>
    </row>
    <row r="27" ht="14.25">
      <c r="B27" s="29" t="s">
        <v>12</v>
      </c>
      <c r="C27" s="30"/>
      <c r="D27" s="30"/>
      <c r="E27" s="30"/>
      <c r="F27" s="30"/>
      <c r="G27" s="31"/>
    </row>
  </sheetData>
  <mergeCells count="6">
    <mergeCell ref="B10:G13"/>
    <mergeCell ref="B16:G17"/>
    <mergeCell ref="B20:G21"/>
    <mergeCell ref="B25:G25"/>
    <mergeCell ref="B26:G26"/>
    <mergeCell ref="B27:G27"/>
  </mergeCells>
  <printOptions headings="0" gridLines="0"/>
  <pageMargins left="0.69999999999999996" right="0.69999999999999996" top="0.75" bottom="0.75" header="0.29999999999999999" footer="0.29999999999999999"/>
  <pageSetup paperSize="9" scale="75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00" workbookViewId="0">
      <selection activeCell="A2" activeCellId="0" sqref="A2"/>
    </sheetView>
  </sheetViews>
  <sheetFormatPr defaultRowHeight="12.75"/>
  <cols>
    <col customWidth="1" min="1" max="1" width="48.28515625"/>
    <col customWidth="1" min="2" max="2" width="14.140625"/>
    <col customWidth="1" min="3" max="3" width="27"/>
  </cols>
  <sheetData>
    <row r="1" ht="12.75" customHeight="1">
      <c r="A1" s="32"/>
      <c r="B1" s="32"/>
      <c r="C1" s="33" t="s">
        <v>13</v>
      </c>
      <c r="F1" s="34"/>
    </row>
    <row r="2" ht="18" customHeight="1">
      <c r="A2" s="34" t="s">
        <v>14</v>
      </c>
      <c r="B2" s="35"/>
      <c r="C2" s="36" t="s">
        <v>15</v>
      </c>
      <c r="D2" s="37"/>
      <c r="E2" s="37"/>
    </row>
    <row r="3" ht="16.5" customHeight="1">
      <c r="A3" s="38"/>
      <c r="B3" s="38"/>
      <c r="C3" s="35"/>
      <c r="D3" s="37"/>
      <c r="E3" s="37"/>
    </row>
    <row r="4" ht="12.75" customHeight="1">
      <c r="A4" s="37" t="s">
        <v>16</v>
      </c>
      <c r="B4" s="37"/>
      <c r="C4" s="37"/>
      <c r="D4" s="37"/>
      <c r="E4" s="37"/>
    </row>
    <row r="5" ht="15">
      <c r="A5" s="37"/>
      <c r="B5" s="37"/>
      <c r="C5" s="37"/>
      <c r="D5" s="39"/>
      <c r="E5" s="39"/>
    </row>
    <row r="6" s="1" customFormat="1" ht="15">
      <c r="A6" s="37"/>
      <c r="B6" s="37"/>
      <c r="C6" s="37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  <c r="AR6" s="40"/>
      <c r="AS6" s="40"/>
      <c r="AT6" s="40"/>
      <c r="AU6" s="40"/>
      <c r="AV6" s="40"/>
      <c r="AW6" s="40"/>
      <c r="AX6" s="40"/>
      <c r="AY6" s="40"/>
      <c r="AZ6" s="40"/>
      <c r="BA6" s="40"/>
      <c r="BB6" s="40"/>
      <c r="BC6" s="40"/>
      <c r="BD6" s="40"/>
      <c r="BE6" s="40"/>
      <c r="BF6" s="40"/>
      <c r="BG6" s="40"/>
      <c r="BH6" s="40"/>
      <c r="BI6" s="40"/>
      <c r="BJ6" s="40"/>
      <c r="BK6" s="40"/>
      <c r="BL6" s="40"/>
      <c r="BM6" s="40"/>
      <c r="BN6" s="40"/>
      <c r="BO6" s="40"/>
      <c r="BP6" s="40"/>
      <c r="BQ6" s="40"/>
      <c r="BR6" s="40"/>
      <c r="BS6" s="40"/>
      <c r="BT6" s="40"/>
      <c r="BU6" s="40"/>
      <c r="BV6" s="40"/>
      <c r="BW6" s="40"/>
      <c r="BX6" s="40"/>
      <c r="BY6" s="40"/>
      <c r="BZ6" s="40"/>
      <c r="CA6" s="40"/>
      <c r="CB6" s="40"/>
      <c r="CC6" s="40"/>
      <c r="CD6" s="40"/>
      <c r="CE6" s="40"/>
      <c r="CF6" s="40"/>
      <c r="CG6" s="40"/>
      <c r="CH6" s="40"/>
      <c r="CI6" s="40"/>
      <c r="CJ6" s="40"/>
      <c r="CK6" s="40"/>
      <c r="CL6" s="40"/>
      <c r="CM6" s="40"/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40"/>
      <c r="CY6" s="40"/>
      <c r="CZ6" s="40"/>
      <c r="DA6" s="40"/>
      <c r="DB6" s="40"/>
      <c r="DC6" s="40"/>
      <c r="DD6" s="40"/>
      <c r="DE6" s="40"/>
      <c r="DF6" s="40"/>
      <c r="DG6" s="40"/>
      <c r="DH6" s="40"/>
      <c r="DI6" s="40"/>
      <c r="DJ6" s="40"/>
      <c r="DK6" s="40"/>
      <c r="DL6" s="40"/>
      <c r="DM6" s="40"/>
      <c r="DN6" s="40"/>
      <c r="DO6" s="40"/>
      <c r="DP6" s="40"/>
      <c r="DQ6" s="40"/>
      <c r="DR6" s="40"/>
      <c r="DS6" s="40"/>
      <c r="DT6" s="40"/>
      <c r="DU6" s="40"/>
      <c r="DV6" s="40"/>
      <c r="DW6" s="40"/>
      <c r="DX6" s="40"/>
      <c r="DY6" s="40"/>
      <c r="DZ6" s="40"/>
      <c r="EA6" s="40"/>
      <c r="EB6" s="40"/>
      <c r="EC6" s="40"/>
      <c r="ED6" s="40"/>
      <c r="EE6" s="40"/>
      <c r="EF6" s="40"/>
      <c r="EG6" s="40"/>
      <c r="EH6" s="40"/>
      <c r="EI6" s="40"/>
      <c r="EJ6" s="40"/>
      <c r="EK6" s="40"/>
      <c r="EL6" s="40"/>
      <c r="EM6" s="40"/>
      <c r="EN6" s="40"/>
      <c r="EO6" s="40"/>
      <c r="EP6" s="40"/>
      <c r="EQ6" s="40"/>
      <c r="ER6" s="40"/>
      <c r="ES6" s="40"/>
      <c r="ET6" s="40"/>
      <c r="EU6" s="40"/>
      <c r="EV6" s="40"/>
      <c r="EW6" s="40"/>
      <c r="EX6" s="40"/>
      <c r="EY6" s="40"/>
      <c r="EZ6" s="40"/>
      <c r="FA6" s="40"/>
      <c r="FB6" s="40"/>
      <c r="FC6" s="40"/>
      <c r="FD6" s="40"/>
      <c r="FE6" s="40"/>
      <c r="FF6" s="40"/>
      <c r="FG6" s="40"/>
      <c r="FH6" s="40"/>
    </row>
    <row r="7" s="1" customFormat="1" ht="33.75" customHeight="1">
      <c r="A7" s="37" t="s">
        <v>17</v>
      </c>
      <c r="B7" s="37"/>
      <c r="C7" s="37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40"/>
      <c r="BI7" s="40"/>
      <c r="BJ7" s="40"/>
      <c r="BK7" s="40"/>
      <c r="BL7" s="40"/>
      <c r="BM7" s="40"/>
      <c r="BN7" s="40"/>
      <c r="BO7" s="40"/>
      <c r="BP7" s="40"/>
      <c r="BQ7" s="40"/>
      <c r="BR7" s="40"/>
      <c r="BS7" s="40"/>
      <c r="BT7" s="40"/>
      <c r="BU7" s="40"/>
      <c r="BV7" s="40"/>
      <c r="BW7" s="40"/>
      <c r="BX7" s="40"/>
      <c r="BY7" s="40"/>
      <c r="BZ7" s="40"/>
      <c r="CA7" s="40"/>
      <c r="CB7" s="40"/>
      <c r="CC7" s="40"/>
      <c r="CD7" s="40"/>
      <c r="CE7" s="40"/>
      <c r="CF7" s="40"/>
      <c r="CG7" s="40"/>
      <c r="CH7" s="40"/>
      <c r="CI7" s="40"/>
      <c r="CJ7" s="40"/>
      <c r="CK7" s="40"/>
      <c r="CL7" s="40"/>
      <c r="CM7" s="40"/>
      <c r="CN7" s="40"/>
      <c r="CO7" s="40"/>
      <c r="CP7" s="40"/>
      <c r="CQ7" s="40"/>
      <c r="CR7" s="40"/>
      <c r="CS7" s="40"/>
      <c r="CT7" s="40"/>
      <c r="CU7" s="40"/>
      <c r="CV7" s="40"/>
      <c r="CW7" s="40"/>
      <c r="CX7" s="40"/>
      <c r="CY7" s="40"/>
      <c r="CZ7" s="40"/>
      <c r="DA7" s="40"/>
      <c r="DB7" s="40"/>
      <c r="DC7" s="40"/>
      <c r="DD7" s="40"/>
      <c r="DE7" s="40"/>
      <c r="DF7" s="40"/>
      <c r="DG7" s="40"/>
      <c r="DH7" s="40"/>
      <c r="DI7" s="40"/>
      <c r="DJ7" s="40"/>
      <c r="DK7" s="40"/>
      <c r="DL7" s="40"/>
      <c r="DM7" s="40"/>
      <c r="DN7" s="40"/>
      <c r="DO7" s="40"/>
      <c r="DP7" s="40"/>
      <c r="DQ7" s="40"/>
      <c r="DR7" s="40"/>
      <c r="DS7" s="40"/>
      <c r="DT7" s="40"/>
      <c r="DU7" s="40"/>
      <c r="DV7" s="40"/>
      <c r="DW7" s="40"/>
      <c r="DX7" s="40"/>
      <c r="DY7" s="40"/>
      <c r="DZ7" s="40"/>
      <c r="EA7" s="40"/>
      <c r="EB7" s="40"/>
      <c r="EC7" s="40"/>
      <c r="ED7" s="40"/>
      <c r="EE7" s="40"/>
      <c r="EF7" s="40"/>
      <c r="EG7" s="40"/>
      <c r="EH7" s="40"/>
      <c r="EI7" s="40"/>
      <c r="EJ7" s="40"/>
      <c r="EK7" s="40"/>
      <c r="EL7" s="40"/>
      <c r="EM7" s="40"/>
      <c r="EN7" s="40"/>
      <c r="EO7" s="40"/>
      <c r="EP7" s="40"/>
      <c r="EQ7" s="40"/>
      <c r="ER7" s="40"/>
      <c r="ES7" s="40"/>
      <c r="ET7" s="40"/>
      <c r="EU7" s="40"/>
      <c r="EV7" s="40"/>
      <c r="EW7" s="40"/>
      <c r="EX7" s="40"/>
      <c r="EY7" s="40"/>
      <c r="EZ7" s="40"/>
      <c r="FA7" s="40"/>
      <c r="FB7" s="40"/>
      <c r="FC7" s="40"/>
      <c r="FD7" s="40"/>
      <c r="FE7" s="40"/>
      <c r="FF7" s="40"/>
      <c r="FG7" s="40"/>
      <c r="FH7" s="40"/>
    </row>
    <row r="8" ht="16.5" customHeight="1">
      <c r="A8" s="41">
        <v>1</v>
      </c>
      <c r="B8" s="42">
        <v>2</v>
      </c>
      <c r="C8" s="43">
        <v>3</v>
      </c>
    </row>
    <row r="9" ht="15">
      <c r="A9" s="44" t="s">
        <v>18</v>
      </c>
      <c r="B9" s="45" t="s">
        <v>19</v>
      </c>
      <c r="C9" s="46">
        <v>715.86000000000001</v>
      </c>
      <c r="E9" s="47"/>
    </row>
    <row r="10" ht="21" customHeight="1">
      <c r="A10" s="48" t="s">
        <v>20</v>
      </c>
      <c r="B10" s="49"/>
      <c r="C10" s="50"/>
      <c r="E10" s="47"/>
    </row>
    <row r="11" ht="35.25" customHeight="1">
      <c r="A11" s="48" t="s">
        <v>21</v>
      </c>
      <c r="B11" s="49" t="s">
        <v>19</v>
      </c>
      <c r="C11" s="51" t="s">
        <v>22</v>
      </c>
      <c r="E11" s="47"/>
    </row>
    <row r="12" ht="25.5" customHeight="1">
      <c r="A12" s="48" t="s">
        <v>23</v>
      </c>
      <c r="B12" s="49" t="s">
        <v>19</v>
      </c>
      <c r="C12" s="51">
        <v>26.000000000000004</v>
      </c>
      <c r="E12" s="47"/>
    </row>
    <row r="13" ht="24.75" customHeight="1">
      <c r="A13" s="52" t="s">
        <v>24</v>
      </c>
      <c r="B13" s="53" t="s">
        <v>25</v>
      </c>
      <c r="C13" s="54">
        <f>C12*100/C9</f>
        <v>3.631995082837427</v>
      </c>
      <c r="E13" s="47"/>
    </row>
    <row r="14" ht="27" customHeight="1">
      <c r="A14" s="48" t="s">
        <v>26</v>
      </c>
      <c r="B14" s="49" t="s">
        <v>19</v>
      </c>
      <c r="C14" s="55">
        <v>366.70000000000005</v>
      </c>
      <c r="E14" s="47"/>
    </row>
    <row r="15" ht="27.75" customHeight="1">
      <c r="A15" s="52" t="s">
        <v>27</v>
      </c>
      <c r="B15" s="53" t="s">
        <v>25</v>
      </c>
      <c r="C15" s="54">
        <f>C14*100/C9</f>
        <v>51.225099879864786</v>
      </c>
      <c r="E15" s="47"/>
    </row>
    <row r="16" ht="27" customHeight="1">
      <c r="A16" s="48" t="s">
        <v>28</v>
      </c>
      <c r="B16" s="49" t="s">
        <v>19</v>
      </c>
      <c r="C16" s="55">
        <v>72.099999999999994</v>
      </c>
      <c r="E16" s="47"/>
    </row>
    <row r="17" ht="28.5" customHeight="1">
      <c r="A17" s="52" t="s">
        <v>29</v>
      </c>
      <c r="B17" s="53" t="s">
        <v>25</v>
      </c>
      <c r="C17" s="56">
        <f>C16*100/C9</f>
        <v>10.071801748945322</v>
      </c>
      <c r="E17" s="47"/>
    </row>
    <row r="18" ht="31.5" customHeight="1">
      <c r="A18" s="52" t="s">
        <v>30</v>
      </c>
      <c r="B18" s="53" t="s">
        <v>19</v>
      </c>
      <c r="C18" s="54">
        <f>C14+C16</f>
        <v>438.80000000000007</v>
      </c>
      <c r="E18" s="47"/>
    </row>
    <row r="19" ht="33" customHeight="1">
      <c r="A19" s="52" t="s">
        <v>31</v>
      </c>
      <c r="B19" s="53" t="s">
        <v>25</v>
      </c>
      <c r="C19" s="57">
        <f>C18*100/C9</f>
        <v>61.296901628810112</v>
      </c>
      <c r="E19" s="47"/>
    </row>
    <row r="20" ht="55.5" customHeight="1">
      <c r="A20" s="48" t="s">
        <v>32</v>
      </c>
      <c r="B20" s="49" t="s">
        <v>25</v>
      </c>
      <c r="C20" s="58">
        <v>60</v>
      </c>
      <c r="E20" s="47"/>
    </row>
    <row r="21" ht="45.75" customHeight="1">
      <c r="A21" s="52" t="s">
        <v>33</v>
      </c>
      <c r="B21" s="53" t="s">
        <v>25</v>
      </c>
      <c r="C21" s="54">
        <f>C19*100/C20</f>
        <v>102.16150271468352</v>
      </c>
      <c r="E21" s="47"/>
    </row>
    <row r="22" ht="25.5" customHeight="1">
      <c r="A22" s="48" t="s">
        <v>34</v>
      </c>
      <c r="B22" s="49" t="s">
        <v>19</v>
      </c>
      <c r="C22" s="55">
        <v>281.39999999999998</v>
      </c>
      <c r="E22" s="47"/>
    </row>
    <row r="23" ht="39.75" customHeight="1">
      <c r="A23" s="52" t="s">
        <v>35</v>
      </c>
      <c r="B23" s="53" t="s">
        <v>25</v>
      </c>
      <c r="C23" s="54">
        <f>C22/(C14-C12)*100</f>
        <v>82.594658056941569</v>
      </c>
      <c r="E23" s="47"/>
    </row>
    <row r="24" ht="27" customHeight="1">
      <c r="A24" s="48" t="s">
        <v>36</v>
      </c>
      <c r="B24" s="49" t="s">
        <v>19</v>
      </c>
      <c r="C24" s="55" t="s">
        <v>22</v>
      </c>
      <c r="E24" s="47"/>
    </row>
    <row r="25" ht="27.75" customHeight="1">
      <c r="A25" s="48" t="s">
        <v>37</v>
      </c>
      <c r="B25" s="49" t="s">
        <v>25</v>
      </c>
      <c r="C25" s="55" t="s">
        <v>22</v>
      </c>
      <c r="E25" s="47"/>
    </row>
    <row r="26" ht="23.25" customHeight="1">
      <c r="A26" s="48" t="s">
        <v>38</v>
      </c>
      <c r="B26" s="49" t="s">
        <v>19</v>
      </c>
      <c r="C26" s="55">
        <v>300.30000000000001</v>
      </c>
      <c r="E26" s="47"/>
    </row>
    <row r="27" ht="25.5" customHeight="1">
      <c r="A27" s="59" t="s">
        <v>39</v>
      </c>
      <c r="B27" s="60" t="s">
        <v>25</v>
      </c>
      <c r="C27" s="61">
        <f>C26*100/C18</f>
        <v>68.436645396535994</v>
      </c>
      <c r="E27" s="47"/>
    </row>
    <row r="28">
      <c r="A28" s="1"/>
      <c r="B28" s="1"/>
      <c r="C28" s="1"/>
    </row>
    <row r="29" ht="15.75">
      <c r="A29" s="62" t="s">
        <v>40</v>
      </c>
      <c r="B29" s="62"/>
      <c r="C29" s="63"/>
    </row>
    <row r="30" ht="21" customHeight="1">
      <c r="A30" s="62" t="s">
        <v>41</v>
      </c>
      <c r="B30" s="62"/>
      <c r="C30" s="64" t="s">
        <v>42</v>
      </c>
    </row>
  </sheetData>
  <mergeCells count="5">
    <mergeCell ref="D2:E4"/>
    <mergeCell ref="A4:C6"/>
    <mergeCell ref="D5:E5"/>
    <mergeCell ref="D6:FH6"/>
    <mergeCell ref="A7:C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89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24" workbookViewId="0">
      <selection activeCell="A1" activeCellId="0" sqref="A1"/>
    </sheetView>
  </sheetViews>
  <sheetFormatPr defaultRowHeight="12.75"/>
  <cols>
    <col customWidth="1" min="16" max="16" width="9.85546875"/>
  </cols>
  <sheetData>
    <row r="1" ht="13.5" customHeight="1">
      <c r="A1" s="34" t="s">
        <v>14</v>
      </c>
      <c r="B1" s="1"/>
      <c r="C1" s="65"/>
      <c r="D1" s="65"/>
      <c r="E1" s="65"/>
      <c r="F1" s="65"/>
      <c r="G1" s="65"/>
      <c r="H1" s="65"/>
      <c r="I1" s="65"/>
      <c r="J1" s="65"/>
      <c r="K1" s="65"/>
      <c r="L1" s="65"/>
      <c r="M1" s="1"/>
      <c r="N1" s="65"/>
      <c r="O1" s="63" t="s">
        <v>43</v>
      </c>
      <c r="P1" s="65"/>
    </row>
    <row r="2" ht="15">
      <c r="A2" s="1"/>
      <c r="B2" s="1"/>
      <c r="C2" s="65"/>
      <c r="D2" s="65"/>
      <c r="E2" s="65"/>
      <c r="F2" s="65"/>
      <c r="G2" s="65"/>
      <c r="H2" s="65"/>
      <c r="I2" s="65"/>
      <c r="J2" s="65"/>
      <c r="K2" s="65"/>
      <c r="L2" s="65"/>
      <c r="M2" s="1"/>
      <c r="N2" s="65"/>
      <c r="O2" s="22" t="s">
        <v>44</v>
      </c>
      <c r="P2" s="65"/>
      <c r="S2" s="66"/>
    </row>
    <row r="3" s="1" customFormat="1" ht="15.75" customHeight="1">
      <c r="C3" s="65"/>
      <c r="D3" s="65"/>
      <c r="E3" s="67"/>
      <c r="F3" s="67"/>
      <c r="G3" s="39" t="s">
        <v>45</v>
      </c>
      <c r="H3" s="68"/>
      <c r="I3" s="68"/>
      <c r="J3" s="68"/>
      <c r="K3" s="68"/>
      <c r="L3" s="68"/>
      <c r="M3" s="68"/>
      <c r="N3" s="68"/>
      <c r="O3" s="68"/>
      <c r="P3" s="68"/>
      <c r="S3" s="66"/>
    </row>
    <row r="4" s="1" customFormat="1" ht="15.75" customHeight="1">
      <c r="C4" s="65"/>
      <c r="D4" s="65"/>
      <c r="E4" s="67"/>
      <c r="F4" s="67"/>
      <c r="G4" s="39" t="s">
        <v>46</v>
      </c>
      <c r="H4" s="68"/>
      <c r="I4" s="68"/>
      <c r="J4" s="68"/>
      <c r="K4" s="68"/>
      <c r="L4" s="68"/>
      <c r="M4" s="68"/>
      <c r="N4" s="68"/>
      <c r="O4" s="68"/>
      <c r="P4" s="68"/>
      <c r="S4" s="66"/>
    </row>
    <row r="5" s="1" customFormat="1" ht="15.75" customHeight="1">
      <c r="C5" s="65"/>
      <c r="D5" s="65"/>
      <c r="E5" s="67"/>
      <c r="F5" s="67"/>
      <c r="G5" s="39" t="s">
        <v>17</v>
      </c>
      <c r="H5" s="68"/>
      <c r="I5" s="68"/>
      <c r="J5" s="68"/>
      <c r="K5" s="68"/>
      <c r="L5" s="68"/>
      <c r="M5" s="68"/>
      <c r="N5" s="68"/>
      <c r="O5" s="68"/>
      <c r="P5" s="68"/>
    </row>
    <row r="6" s="1" customFormat="1"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</row>
    <row r="7" s="1" customFormat="1" ht="13.5" customHeight="1">
      <c r="A7" s="69" t="s">
        <v>47</v>
      </c>
      <c r="B7" s="70" t="s">
        <v>48</v>
      </c>
      <c r="C7" s="71"/>
      <c r="D7" s="71"/>
      <c r="E7" s="71"/>
      <c r="F7" s="71"/>
      <c r="G7" s="71"/>
      <c r="H7" s="71"/>
      <c r="I7" s="71"/>
      <c r="J7" s="71"/>
      <c r="K7" s="71"/>
      <c r="L7" s="71"/>
      <c r="M7" s="72"/>
      <c r="N7" s="69" t="s">
        <v>49</v>
      </c>
      <c r="O7" s="69" t="s">
        <v>50</v>
      </c>
      <c r="P7" s="69" t="s">
        <v>51</v>
      </c>
    </row>
    <row r="8" s="1" customFormat="1">
      <c r="A8" s="73"/>
      <c r="B8" s="74" t="s">
        <v>52</v>
      </c>
      <c r="C8" s="75"/>
      <c r="D8" s="70" t="s">
        <v>53</v>
      </c>
      <c r="E8" s="71"/>
      <c r="F8" s="72"/>
      <c r="G8" s="70" t="s">
        <v>54</v>
      </c>
      <c r="H8" s="71"/>
      <c r="I8" s="71"/>
      <c r="J8" s="72"/>
      <c r="K8" s="76" t="s">
        <v>55</v>
      </c>
      <c r="L8" s="77"/>
      <c r="M8" s="78"/>
      <c r="N8" s="73"/>
      <c r="O8" s="73"/>
      <c r="P8" s="73"/>
    </row>
    <row r="9" s="1" customFormat="1" ht="25.5" customHeight="1">
      <c r="A9" s="79"/>
      <c r="B9" s="80" t="s">
        <v>56</v>
      </c>
      <c r="C9" s="70" t="s">
        <v>57</v>
      </c>
      <c r="D9" s="70" t="s">
        <v>58</v>
      </c>
      <c r="E9" s="70" t="s">
        <v>57</v>
      </c>
      <c r="F9" s="81" t="s">
        <v>59</v>
      </c>
      <c r="G9" s="70" t="s">
        <v>60</v>
      </c>
      <c r="H9" s="70" t="s">
        <v>61</v>
      </c>
      <c r="I9" s="82" t="s">
        <v>62</v>
      </c>
      <c r="J9" s="83" t="s">
        <v>63</v>
      </c>
      <c r="K9" s="84" t="s">
        <v>64</v>
      </c>
      <c r="L9" s="85" t="s">
        <v>65</v>
      </c>
      <c r="M9" s="83" t="s">
        <v>66</v>
      </c>
      <c r="N9" s="79"/>
      <c r="O9" s="79"/>
      <c r="P9" s="79"/>
    </row>
    <row r="10" s="1" customFormat="1">
      <c r="A10" s="86">
        <v>1</v>
      </c>
      <c r="B10" s="80">
        <v>2</v>
      </c>
      <c r="C10" s="71">
        <v>3</v>
      </c>
      <c r="D10" s="70">
        <v>4</v>
      </c>
      <c r="E10" s="81">
        <v>5</v>
      </c>
      <c r="F10" s="72">
        <v>6</v>
      </c>
      <c r="G10" s="71">
        <v>7</v>
      </c>
      <c r="H10" s="81">
        <v>8</v>
      </c>
      <c r="I10" s="71">
        <v>9</v>
      </c>
      <c r="J10" s="81">
        <v>10</v>
      </c>
      <c r="K10" s="71">
        <v>11</v>
      </c>
      <c r="L10" s="81">
        <v>12</v>
      </c>
      <c r="M10" s="72">
        <v>13</v>
      </c>
      <c r="N10" s="87">
        <v>14</v>
      </c>
      <c r="O10" s="87">
        <v>15</v>
      </c>
      <c r="P10" s="87">
        <v>16</v>
      </c>
    </row>
    <row r="11" ht="14.25">
      <c r="A11" s="88" t="s">
        <v>54</v>
      </c>
      <c r="B11" s="89">
        <v>25.199999999999999</v>
      </c>
      <c r="C11" s="90"/>
      <c r="D11" s="89"/>
      <c r="E11" s="90"/>
      <c r="F11" s="91"/>
      <c r="G11" s="90"/>
      <c r="H11" s="92"/>
      <c r="I11" s="90"/>
      <c r="J11" s="91"/>
      <c r="K11" s="90"/>
      <c r="L11" s="92"/>
      <c r="M11" s="91"/>
      <c r="N11" s="93">
        <f t="shared" ref="N11:N34" si="0">SUM(B11:M11)</f>
        <v>25.199999999999999</v>
      </c>
      <c r="O11" s="94">
        <v>29.699999999999999</v>
      </c>
      <c r="P11" s="95">
        <f>N11/O11*100</f>
        <v>84.848484848484844</v>
      </c>
      <c r="R11" s="96" t="s">
        <v>67</v>
      </c>
    </row>
    <row r="12" ht="14.25">
      <c r="A12" s="97" t="s">
        <v>55</v>
      </c>
      <c r="B12" s="98"/>
      <c r="C12" s="99"/>
      <c r="D12" s="90"/>
      <c r="E12" s="100"/>
      <c r="F12" s="90"/>
      <c r="G12" s="98"/>
      <c r="H12" s="90"/>
      <c r="I12" s="100"/>
      <c r="J12" s="90"/>
      <c r="K12" s="98"/>
      <c r="L12" s="90"/>
      <c r="M12" s="99"/>
      <c r="N12" s="101">
        <f t="shared" si="0"/>
        <v>0</v>
      </c>
      <c r="O12" s="102">
        <v>0</v>
      </c>
      <c r="P12" s="103"/>
    </row>
    <row r="13" ht="14.25">
      <c r="A13" s="97" t="s">
        <v>68</v>
      </c>
      <c r="B13" s="98"/>
      <c r="C13" s="90"/>
      <c r="D13" s="98">
        <v>17.399999999999999</v>
      </c>
      <c r="E13" s="90"/>
      <c r="F13" s="99"/>
      <c r="G13" s="90"/>
      <c r="H13" s="100"/>
      <c r="I13" s="90"/>
      <c r="J13" s="99"/>
      <c r="K13" s="90"/>
      <c r="L13" s="100"/>
      <c r="M13" s="99"/>
      <c r="N13" s="101">
        <f t="shared" si="0"/>
        <v>17.399999999999999</v>
      </c>
      <c r="O13" s="102">
        <v>28.399999999999999</v>
      </c>
      <c r="P13" s="103">
        <f>N13/O13*100</f>
        <v>61.267605633802816</v>
      </c>
      <c r="R13" s="96" t="s">
        <v>69</v>
      </c>
    </row>
    <row r="14" ht="14.25">
      <c r="A14" s="97" t="s">
        <v>70</v>
      </c>
      <c r="B14" s="98"/>
      <c r="C14" s="99"/>
      <c r="D14" s="90"/>
      <c r="E14" s="100"/>
      <c r="F14" s="90"/>
      <c r="G14" s="98"/>
      <c r="H14" s="90"/>
      <c r="I14" s="100"/>
      <c r="J14" s="90"/>
      <c r="K14" s="98"/>
      <c r="L14" s="90"/>
      <c r="M14" s="99"/>
      <c r="N14" s="101">
        <f t="shared" si="0"/>
        <v>0</v>
      </c>
      <c r="O14" s="102">
        <v>0</v>
      </c>
      <c r="P14" s="103"/>
    </row>
    <row r="15" ht="14.25">
      <c r="A15" s="97" t="s">
        <v>71</v>
      </c>
      <c r="B15" s="98"/>
      <c r="C15" s="90"/>
      <c r="D15" s="98">
        <v>0</v>
      </c>
      <c r="E15" s="90">
        <v>17.100000000000001</v>
      </c>
      <c r="F15" s="99"/>
      <c r="G15" s="90"/>
      <c r="H15" s="100"/>
      <c r="I15" s="90"/>
      <c r="J15" s="99"/>
      <c r="K15" s="90"/>
      <c r="L15" s="100"/>
      <c r="M15" s="99"/>
      <c r="N15" s="101">
        <f t="shared" si="0"/>
        <v>17.100000000000001</v>
      </c>
      <c r="O15" s="102">
        <v>25.899999999999999</v>
      </c>
      <c r="P15" s="103">
        <f>N15/O15*100</f>
        <v>66.023166023166041</v>
      </c>
      <c r="R15" s="96" t="s">
        <v>72</v>
      </c>
    </row>
    <row r="16" ht="14.25">
      <c r="A16" s="97" t="s">
        <v>73</v>
      </c>
      <c r="B16" s="98"/>
      <c r="C16" s="99"/>
      <c r="D16" s="90"/>
      <c r="E16" s="100"/>
      <c r="F16" s="90"/>
      <c r="G16" s="98"/>
      <c r="H16" s="90"/>
      <c r="I16" s="100"/>
      <c r="J16" s="90"/>
      <c r="K16" s="98"/>
      <c r="L16" s="90"/>
      <c r="M16" s="99"/>
      <c r="N16" s="101">
        <f t="shared" si="0"/>
        <v>0</v>
      </c>
      <c r="O16" s="102">
        <v>0</v>
      </c>
      <c r="P16" s="103"/>
    </row>
    <row r="17" ht="14.25">
      <c r="A17" s="97" t="s">
        <v>74</v>
      </c>
      <c r="B17" s="98"/>
      <c r="C17" s="90"/>
      <c r="D17" s="98"/>
      <c r="E17" s="90">
        <v>18.299999999999997</v>
      </c>
      <c r="F17" s="99"/>
      <c r="G17" s="90"/>
      <c r="H17" s="100"/>
      <c r="I17" s="90"/>
      <c r="J17" s="99"/>
      <c r="K17" s="90"/>
      <c r="L17" s="100"/>
      <c r="M17" s="99"/>
      <c r="N17" s="101">
        <f t="shared" si="0"/>
        <v>18.299999999999997</v>
      </c>
      <c r="O17" s="102">
        <v>25.799999999999997</v>
      </c>
      <c r="P17" s="103">
        <f>N17/O17*100</f>
        <v>70.930232558139522</v>
      </c>
      <c r="R17" s="96" t="s">
        <v>75</v>
      </c>
    </row>
    <row r="18" ht="14.25">
      <c r="A18" s="97" t="s">
        <v>76</v>
      </c>
      <c r="B18" s="98"/>
      <c r="C18" s="99"/>
      <c r="D18" s="90"/>
      <c r="E18" s="100"/>
      <c r="F18" s="90"/>
      <c r="G18" s="98"/>
      <c r="H18" s="90"/>
      <c r="I18" s="100"/>
      <c r="J18" s="90"/>
      <c r="K18" s="98"/>
      <c r="L18" s="90"/>
      <c r="M18" s="99"/>
      <c r="N18" s="101">
        <f t="shared" si="0"/>
        <v>0</v>
      </c>
      <c r="O18" s="102">
        <v>0</v>
      </c>
      <c r="P18" s="103"/>
    </row>
    <row r="19" ht="14.25">
      <c r="A19" s="97" t="s">
        <v>77</v>
      </c>
      <c r="B19" s="98"/>
      <c r="C19" s="90"/>
      <c r="D19" s="98"/>
      <c r="E19" s="90"/>
      <c r="F19" s="99">
        <v>14.800000000000001</v>
      </c>
      <c r="G19" s="90"/>
      <c r="H19" s="100"/>
      <c r="I19" s="90"/>
      <c r="J19" s="99"/>
      <c r="K19" s="90"/>
      <c r="L19" s="100"/>
      <c r="M19" s="99"/>
      <c r="N19" s="101">
        <f t="shared" si="0"/>
        <v>14.800000000000001</v>
      </c>
      <c r="O19" s="102">
        <v>27.800000000000001</v>
      </c>
      <c r="P19" s="103">
        <f>N19/O19*100</f>
        <v>53.237410071942449</v>
      </c>
      <c r="R19" s="96" t="s">
        <v>78</v>
      </c>
    </row>
    <row r="20" ht="14.25">
      <c r="A20" s="97" t="s">
        <v>79</v>
      </c>
      <c r="B20" s="98"/>
      <c r="C20" s="99"/>
      <c r="D20" s="90"/>
      <c r="E20" s="100"/>
      <c r="F20" s="90"/>
      <c r="G20" s="98"/>
      <c r="H20" s="90"/>
      <c r="I20" s="100"/>
      <c r="J20" s="90"/>
      <c r="K20" s="98"/>
      <c r="L20" s="90"/>
      <c r="M20" s="99"/>
      <c r="N20" s="101">
        <f t="shared" si="0"/>
        <v>0</v>
      </c>
      <c r="O20" s="102">
        <v>0</v>
      </c>
      <c r="P20" s="103"/>
    </row>
    <row r="21" ht="14.25">
      <c r="A21" s="97" t="s">
        <v>80</v>
      </c>
      <c r="B21" s="98"/>
      <c r="C21" s="90"/>
      <c r="D21" s="98"/>
      <c r="E21" s="90"/>
      <c r="F21" s="99">
        <v>9.1999999999999993</v>
      </c>
      <c r="G21" s="90">
        <v>9.5</v>
      </c>
      <c r="H21" s="100"/>
      <c r="I21" s="90"/>
      <c r="J21" s="99"/>
      <c r="K21" s="90"/>
      <c r="L21" s="100"/>
      <c r="M21" s="99"/>
      <c r="N21" s="101">
        <f t="shared" si="0"/>
        <v>18.699999999999999</v>
      </c>
      <c r="O21" s="102">
        <v>25.699999999999999</v>
      </c>
      <c r="P21" s="103">
        <f>N21/O21*100</f>
        <v>72.762645914396884</v>
      </c>
      <c r="R21" s="96" t="s">
        <v>81</v>
      </c>
    </row>
    <row r="22" ht="14.25">
      <c r="A22" s="97" t="s">
        <v>82</v>
      </c>
      <c r="B22" s="98"/>
      <c r="C22" s="99"/>
      <c r="D22" s="90"/>
      <c r="E22" s="100"/>
      <c r="F22" s="90"/>
      <c r="G22" s="98"/>
      <c r="H22" s="90"/>
      <c r="I22" s="100"/>
      <c r="J22" s="90"/>
      <c r="K22" s="98"/>
      <c r="L22" s="90"/>
      <c r="M22" s="99"/>
      <c r="N22" s="101">
        <f t="shared" si="0"/>
        <v>0</v>
      </c>
      <c r="O22" s="102">
        <v>0</v>
      </c>
      <c r="P22" s="103"/>
    </row>
    <row r="23" ht="14.25">
      <c r="A23" s="97" t="s">
        <v>83</v>
      </c>
      <c r="B23" s="98"/>
      <c r="C23" s="90"/>
      <c r="D23" s="98"/>
      <c r="E23" s="90"/>
      <c r="F23" s="99"/>
      <c r="G23" s="90">
        <v>7.2999999999999998</v>
      </c>
      <c r="H23" s="100">
        <v>12.699999999999999</v>
      </c>
      <c r="I23" s="90"/>
      <c r="J23" s="99"/>
      <c r="K23" s="90"/>
      <c r="L23" s="100"/>
      <c r="M23" s="99"/>
      <c r="N23" s="101">
        <f t="shared" si="0"/>
        <v>20</v>
      </c>
      <c r="O23" s="102">
        <v>27.5</v>
      </c>
      <c r="P23" s="103">
        <f>N23/O23*100</f>
        <v>72.727272727272734</v>
      </c>
      <c r="R23" s="96" t="s">
        <v>84</v>
      </c>
    </row>
    <row r="24" ht="14.25">
      <c r="A24" s="97" t="s">
        <v>85</v>
      </c>
      <c r="B24" s="98"/>
      <c r="C24" s="99"/>
      <c r="D24" s="90"/>
      <c r="E24" s="100"/>
      <c r="F24" s="90"/>
      <c r="G24" s="98"/>
      <c r="H24" s="90"/>
      <c r="I24" s="100"/>
      <c r="J24" s="90"/>
      <c r="K24" s="98"/>
      <c r="L24" s="90"/>
      <c r="M24" s="99"/>
      <c r="N24" s="101">
        <f t="shared" si="0"/>
        <v>0</v>
      </c>
      <c r="O24" s="102">
        <v>0</v>
      </c>
      <c r="P24" s="103"/>
    </row>
    <row r="25" ht="14.25">
      <c r="A25" s="97" t="s">
        <v>86</v>
      </c>
      <c r="B25" s="98"/>
      <c r="C25" s="90"/>
      <c r="D25" s="98"/>
      <c r="E25" s="90"/>
      <c r="F25" s="99"/>
      <c r="G25" s="90"/>
      <c r="H25" s="100">
        <v>7.9000000000000004</v>
      </c>
      <c r="I25" s="90">
        <v>22.100000000000001</v>
      </c>
      <c r="J25" s="99"/>
      <c r="K25" s="90"/>
      <c r="L25" s="100"/>
      <c r="M25" s="99"/>
      <c r="N25" s="101">
        <f t="shared" si="0"/>
        <v>30</v>
      </c>
      <c r="O25" s="102">
        <v>30</v>
      </c>
      <c r="P25" s="103">
        <f>N25/O25*100</f>
        <v>100</v>
      </c>
      <c r="R25" s="96" t="s">
        <v>87</v>
      </c>
    </row>
    <row r="26" ht="14.25">
      <c r="A26" s="97" t="s">
        <v>88</v>
      </c>
      <c r="B26" s="98"/>
      <c r="C26" s="99"/>
      <c r="D26" s="90"/>
      <c r="E26" s="100"/>
      <c r="F26" s="90"/>
      <c r="G26" s="98"/>
      <c r="H26" s="90"/>
      <c r="I26" s="100"/>
      <c r="J26" s="90"/>
      <c r="K26" s="98"/>
      <c r="L26" s="90"/>
      <c r="M26" s="99"/>
      <c r="N26" s="101">
        <f t="shared" si="0"/>
        <v>0</v>
      </c>
      <c r="O26" s="102">
        <v>0</v>
      </c>
      <c r="P26" s="103"/>
    </row>
    <row r="27" s="104" customFormat="1" ht="14.25">
      <c r="A27" s="97" t="s">
        <v>89</v>
      </c>
      <c r="B27" s="105"/>
      <c r="C27" s="106"/>
      <c r="D27" s="105"/>
      <c r="E27" s="106"/>
      <c r="F27" s="107"/>
      <c r="G27" s="106"/>
      <c r="H27" s="108"/>
      <c r="I27" s="90">
        <v>3.7999999999999998</v>
      </c>
      <c r="J27" s="99">
        <v>17.199999999999999</v>
      </c>
      <c r="K27" s="90"/>
      <c r="L27" s="100"/>
      <c r="M27" s="99"/>
      <c r="N27" s="101">
        <f t="shared" si="0"/>
        <v>21</v>
      </c>
      <c r="O27" s="102">
        <v>21</v>
      </c>
      <c r="P27" s="103">
        <f>N27/O27*100</f>
        <v>100</v>
      </c>
      <c r="Q27" s="109">
        <f>O27-N27</f>
        <v>0</v>
      </c>
      <c r="R27" s="96" t="s">
        <v>90</v>
      </c>
    </row>
    <row r="28" ht="14.25">
      <c r="A28" s="97" t="s">
        <v>91</v>
      </c>
      <c r="B28" s="98"/>
      <c r="C28" s="99"/>
      <c r="D28" s="90"/>
      <c r="E28" s="100"/>
      <c r="F28" s="90"/>
      <c r="G28" s="98"/>
      <c r="H28" s="90"/>
      <c r="I28" s="100"/>
      <c r="J28" s="90"/>
      <c r="K28" s="98"/>
      <c r="L28" s="90"/>
      <c r="M28" s="99"/>
      <c r="N28" s="101">
        <f t="shared" si="0"/>
        <v>0</v>
      </c>
      <c r="O28" s="102">
        <v>0</v>
      </c>
      <c r="P28" s="103"/>
      <c r="Q28" s="96"/>
      <c r="R28" s="96"/>
    </row>
    <row r="29" ht="14.25">
      <c r="A29" s="97" t="s">
        <v>92</v>
      </c>
      <c r="B29" s="98"/>
      <c r="C29" s="90"/>
      <c r="D29" s="98"/>
      <c r="E29" s="90"/>
      <c r="F29" s="99"/>
      <c r="G29" s="90"/>
      <c r="H29" s="100"/>
      <c r="I29" s="90"/>
      <c r="J29" s="99">
        <v>7.0999999999999996</v>
      </c>
      <c r="K29" s="90">
        <v>18.699999999999999</v>
      </c>
      <c r="L29" s="100"/>
      <c r="M29" s="99"/>
      <c r="N29" s="101">
        <f t="shared" si="0"/>
        <v>25.799999999999997</v>
      </c>
      <c r="O29" s="102">
        <v>25.799999999999997</v>
      </c>
      <c r="P29" s="103">
        <f>N29/O29*100</f>
        <v>100</v>
      </c>
      <c r="Q29" s="109">
        <f>O29-N29</f>
        <v>0</v>
      </c>
      <c r="R29" s="96" t="s">
        <v>93</v>
      </c>
    </row>
    <row r="30" ht="14.25">
      <c r="A30" s="97" t="s">
        <v>94</v>
      </c>
      <c r="B30" s="98"/>
      <c r="C30" s="99"/>
      <c r="D30" s="90"/>
      <c r="E30" s="100"/>
      <c r="F30" s="90"/>
      <c r="G30" s="98"/>
      <c r="H30" s="90"/>
      <c r="I30" s="100"/>
      <c r="J30" s="90"/>
      <c r="K30" s="98"/>
      <c r="L30" s="90"/>
      <c r="M30" s="99"/>
      <c r="N30" s="101">
        <f t="shared" si="0"/>
        <v>0</v>
      </c>
      <c r="O30" s="102">
        <v>0</v>
      </c>
      <c r="P30" s="103"/>
      <c r="Q30" s="96"/>
      <c r="R30" s="96"/>
    </row>
    <row r="31" ht="14.25">
      <c r="A31" s="97" t="s">
        <v>95</v>
      </c>
      <c r="B31" s="98"/>
      <c r="C31" s="90"/>
      <c r="D31" s="98"/>
      <c r="E31" s="90"/>
      <c r="F31" s="99"/>
      <c r="G31" s="90"/>
      <c r="H31" s="100"/>
      <c r="I31" s="90"/>
      <c r="J31" s="99"/>
      <c r="K31" s="90"/>
      <c r="L31" s="100">
        <v>26.600000000000001</v>
      </c>
      <c r="M31" s="99"/>
      <c r="N31" s="101">
        <f t="shared" si="0"/>
        <v>26.600000000000001</v>
      </c>
      <c r="O31" s="102">
        <v>26.600000000000001</v>
      </c>
      <c r="P31" s="103">
        <f>N31/O31*100</f>
        <v>100</v>
      </c>
      <c r="Q31" s="109">
        <f>O31-N31</f>
        <v>0</v>
      </c>
      <c r="R31" s="96" t="s">
        <v>96</v>
      </c>
    </row>
    <row r="32" ht="14.25">
      <c r="A32" s="97" t="s">
        <v>97</v>
      </c>
      <c r="B32" s="98"/>
      <c r="C32" s="99"/>
      <c r="D32" s="90"/>
      <c r="E32" s="100"/>
      <c r="F32" s="90"/>
      <c r="G32" s="98"/>
      <c r="H32" s="90"/>
      <c r="I32" s="100"/>
      <c r="J32" s="90"/>
      <c r="K32" s="98"/>
      <c r="L32" s="90"/>
      <c r="M32" s="99"/>
      <c r="N32" s="101">
        <f t="shared" si="0"/>
        <v>0</v>
      </c>
      <c r="O32" s="102">
        <v>0</v>
      </c>
      <c r="P32" s="103"/>
      <c r="Q32" s="96"/>
      <c r="R32" s="96"/>
    </row>
    <row r="33" ht="14.25">
      <c r="A33" s="97" t="s">
        <v>98</v>
      </c>
      <c r="B33" s="98"/>
      <c r="C33" s="90"/>
      <c r="D33" s="98"/>
      <c r="E33" s="90"/>
      <c r="F33" s="99"/>
      <c r="G33" s="90"/>
      <c r="H33" s="100"/>
      <c r="I33" s="90"/>
      <c r="J33" s="99"/>
      <c r="K33" s="90"/>
      <c r="L33" s="100">
        <v>11.5</v>
      </c>
      <c r="M33" s="99">
        <v>8.8000000000000007</v>
      </c>
      <c r="N33" s="101">
        <f t="shared" si="0"/>
        <v>20.300000000000001</v>
      </c>
      <c r="O33" s="102">
        <v>20.300000000000001</v>
      </c>
      <c r="P33" s="103">
        <f t="shared" ref="P33:P34" si="1">N33/O33*100</f>
        <v>100</v>
      </c>
      <c r="Q33" s="96"/>
      <c r="R33" s="96"/>
    </row>
    <row r="34" ht="14.25">
      <c r="A34" s="110" t="s">
        <v>99</v>
      </c>
      <c r="B34" s="111"/>
      <c r="C34" s="112"/>
      <c r="D34" s="90"/>
      <c r="E34" s="113"/>
      <c r="F34" s="90"/>
      <c r="G34" s="111"/>
      <c r="H34" s="90"/>
      <c r="I34" s="113"/>
      <c r="J34" s="90"/>
      <c r="K34" s="111"/>
      <c r="L34" s="90"/>
      <c r="M34" s="112">
        <v>26.200000000000003</v>
      </c>
      <c r="N34" s="101">
        <f t="shared" si="0"/>
        <v>26.200000000000003</v>
      </c>
      <c r="O34" s="114">
        <v>26.200000000000003</v>
      </c>
      <c r="P34" s="115">
        <f t="shared" si="1"/>
        <v>100</v>
      </c>
      <c r="Q34" s="109">
        <f>O34-N34</f>
        <v>0</v>
      </c>
      <c r="R34" s="96" t="s">
        <v>100</v>
      </c>
    </row>
    <row r="35" ht="36">
      <c r="A35" s="116" t="s">
        <v>101</v>
      </c>
      <c r="B35" s="117">
        <f>SUM(B11:C34)</f>
        <v>25.199999999999999</v>
      </c>
      <c r="C35" s="118"/>
      <c r="D35" s="117">
        <f>SUM(D11:F34)</f>
        <v>76.799999999999997</v>
      </c>
      <c r="E35" s="119"/>
      <c r="F35" s="118"/>
      <c r="G35" s="117">
        <f>SUM(G11:J34)</f>
        <v>87.599999999999994</v>
      </c>
      <c r="H35" s="119"/>
      <c r="I35" s="119"/>
      <c r="J35" s="118"/>
      <c r="K35" s="120">
        <f>SUM(K11:M34)</f>
        <v>91.799999999999997</v>
      </c>
      <c r="L35" s="121"/>
      <c r="M35" s="122"/>
      <c r="N35" s="123">
        <f>N11+N13+N15+N17+N19+N21+N23+N25+N27+N29+N31+N33+N34</f>
        <v>281.40000000000003</v>
      </c>
      <c r="O35" s="123">
        <f>O11+O13+O15+O17+O19+O21+O23+O25+O27+O29+O31+O33+O34</f>
        <v>340.69999999999999</v>
      </c>
      <c r="P35" s="123">
        <f>N35*100/O35</f>
        <v>82.594658056941611</v>
      </c>
    </row>
    <row r="36" ht="36">
      <c r="A36" s="116" t="s">
        <v>102</v>
      </c>
      <c r="B36" s="117">
        <f>B35*100/N35</f>
        <v>8.9552238805970141</v>
      </c>
      <c r="C36" s="118"/>
      <c r="D36" s="117">
        <f>D35*100/N35</f>
        <v>27.292110874200421</v>
      </c>
      <c r="E36" s="119"/>
      <c r="F36" s="118"/>
      <c r="G36" s="117">
        <f>G35*100/N35</f>
        <v>31.130063965884858</v>
      </c>
      <c r="H36" s="119"/>
      <c r="I36" s="119"/>
      <c r="J36" s="118"/>
      <c r="K36" s="120">
        <f>K35*100/N35</f>
        <v>32.622601279317692</v>
      </c>
      <c r="L36" s="121"/>
      <c r="M36" s="122"/>
      <c r="N36" s="124"/>
      <c r="O36" s="124"/>
      <c r="P36" s="124"/>
    </row>
    <row r="37">
      <c r="B37" s="120" t="s">
        <v>103</v>
      </c>
      <c r="C37" s="72"/>
      <c r="D37" s="120" t="s">
        <v>104</v>
      </c>
      <c r="E37" s="71"/>
      <c r="F37" s="72"/>
      <c r="G37" s="120" t="s">
        <v>105</v>
      </c>
      <c r="H37" s="71"/>
      <c r="I37" s="71"/>
      <c r="J37" s="72"/>
      <c r="K37" s="120" t="s">
        <v>106</v>
      </c>
      <c r="L37" s="71"/>
      <c r="M37" s="72"/>
      <c r="N37" s="125"/>
    </row>
    <row r="38" ht="12.75"/>
    <row r="39" s="66" customFormat="1" ht="15">
      <c r="A39" s="66"/>
      <c r="B39" s="66"/>
      <c r="C39" s="66"/>
      <c r="D39" s="66"/>
      <c r="E39" s="66"/>
      <c r="F39" s="66"/>
      <c r="G39" s="66"/>
      <c r="H39" s="66"/>
      <c r="I39" s="66"/>
      <c r="J39" s="66"/>
      <c r="K39" s="66"/>
      <c r="L39" s="66"/>
      <c r="M39" s="66"/>
      <c r="N39" s="66"/>
      <c r="O39" s="66"/>
      <c r="P39" s="66"/>
    </row>
    <row r="40" ht="12.75"/>
    <row r="41" ht="12.75"/>
  </sheetData>
  <mergeCells count="24">
    <mergeCell ref="G3:P3"/>
    <mergeCell ref="G4:P4"/>
    <mergeCell ref="G5:P5"/>
    <mergeCell ref="A7:A9"/>
    <mergeCell ref="B7:M7"/>
    <mergeCell ref="N7:N9"/>
    <mergeCell ref="O7:O9"/>
    <mergeCell ref="P7:P9"/>
    <mergeCell ref="B8:C8"/>
    <mergeCell ref="D8:F8"/>
    <mergeCell ref="G8:J8"/>
    <mergeCell ref="K8:M8"/>
    <mergeCell ref="B35:C35"/>
    <mergeCell ref="D35:F35"/>
    <mergeCell ref="G35:J35"/>
    <mergeCell ref="K35:M35"/>
    <mergeCell ref="B36:C36"/>
    <mergeCell ref="D36:F36"/>
    <mergeCell ref="G36:J36"/>
    <mergeCell ref="K36:M36"/>
    <mergeCell ref="B37:C37"/>
    <mergeCell ref="D37:F37"/>
    <mergeCell ref="G37:J37"/>
    <mergeCell ref="K37:M37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8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90" workbookViewId="0">
      <pane xSplit="5" ySplit="11" topLeftCell="F12" activePane="bottomRight" state="frozen"/>
      <selection activeCell="U6" activeCellId="0" sqref="U6:U7"/>
    </sheetView>
  </sheetViews>
  <sheetFormatPr defaultRowHeight="12.75"/>
  <cols>
    <col customWidth="1" hidden="1" min="1" max="1" style="1" width="10.140625"/>
    <col customWidth="1" hidden="1" min="2" max="2" style="22" width="27.28515625"/>
    <col customWidth="1" hidden="1" min="3" max="4" style="126" width="27.28515625"/>
    <col customWidth="1" hidden="1" min="5" max="6" style="22" width="27.28515625"/>
    <col customWidth="1" min="7" max="7" style="1" width="22.85546875"/>
    <col customWidth="1" min="8" max="8" style="1" width="33.140625"/>
    <col customWidth="1" min="9" max="9" width="11.140625"/>
    <col customWidth="1" min="10" max="10" width="8.5703125"/>
    <col customWidth="1" min="11" max="11" width="10.42578125"/>
    <col customWidth="1" hidden="1" min="12" max="12" width="15.140625"/>
    <col customWidth="1" hidden="1" min="13" max="13" width="9.5703125"/>
    <col customWidth="1" hidden="1" min="14" max="14" width="10.7109375"/>
    <col customWidth="1" hidden="1" min="15" max="15" width="10.42578125"/>
    <col customWidth="1" min="16" max="16" style="1" width="15.140625"/>
    <col customWidth="1" min="17" max="17" style="1" width="10.42578125"/>
    <col customWidth="1" min="18" max="18" style="1" width="11.42578125"/>
    <col customWidth="1" min="19" max="19" style="47" width="11"/>
    <col customWidth="1" min="20" max="20" style="1" width="17.140625"/>
    <col customWidth="1" min="21" max="21" style="127" width="23.28515625"/>
    <col customWidth="1" min="22" max="22" style="127" width="20.140625"/>
    <col customWidth="1" min="23" max="23" style="127" width="14"/>
    <col customWidth="1" min="24" max="24" style="127" width="17.28515625"/>
    <col customWidth="1" min="25" max="25" style="127" width="15"/>
    <col customWidth="1" min="26" max="26" style="127" width="9.00390625"/>
    <col customWidth="1" min="27" max="27" style="96" width="74"/>
  </cols>
  <sheetData>
    <row r="1" ht="16.5" hidden="1" customHeight="1">
      <c r="A1" s="128"/>
      <c r="B1" s="35" t="s">
        <v>107</v>
      </c>
      <c r="D1" s="22"/>
      <c r="G1" s="35"/>
      <c r="H1" s="35"/>
      <c r="I1" s="35"/>
      <c r="J1" s="35"/>
      <c r="K1" s="35"/>
      <c r="L1" s="35"/>
      <c r="M1" s="1"/>
      <c r="N1" s="1"/>
      <c r="O1" s="1"/>
      <c r="S1" s="1"/>
      <c r="T1" s="129"/>
      <c r="U1" s="130" t="s">
        <v>108</v>
      </c>
      <c r="V1" s="130"/>
      <c r="W1" s="130"/>
      <c r="X1" s="130"/>
      <c r="Y1" s="130"/>
      <c r="Z1" s="130"/>
      <c r="AA1" s="131"/>
    </row>
    <row r="2" ht="21" hidden="1">
      <c r="A2" s="132"/>
      <c r="B2" s="35" t="s">
        <v>109</v>
      </c>
      <c r="C2" s="133"/>
      <c r="D2" s="22"/>
      <c r="G2" s="35"/>
      <c r="H2" s="34" t="s">
        <v>110</v>
      </c>
      <c r="I2" s="34"/>
      <c r="J2" s="35"/>
      <c r="K2" s="35"/>
      <c r="L2" s="35"/>
      <c r="M2" s="35"/>
      <c r="N2" s="1"/>
      <c r="O2" s="1"/>
      <c r="R2" s="134"/>
      <c r="S2" s="134"/>
      <c r="T2" s="135"/>
      <c r="U2" s="130" t="s">
        <v>111</v>
      </c>
      <c r="V2" s="130"/>
      <c r="W2" s="130"/>
      <c r="X2" s="130"/>
      <c r="Y2" s="130"/>
      <c r="Z2" s="130"/>
      <c r="AA2" s="136"/>
    </row>
    <row r="3" s="1" customFormat="1" ht="19.5" hidden="1">
      <c r="A3" s="137"/>
      <c r="B3" s="35" t="s">
        <v>112</v>
      </c>
      <c r="C3" s="128"/>
      <c r="D3" s="35" t="s">
        <v>107</v>
      </c>
      <c r="E3" s="35"/>
      <c r="F3" s="35"/>
      <c r="G3" s="35"/>
      <c r="H3" s="138"/>
      <c r="I3" s="35"/>
      <c r="J3" s="35"/>
      <c r="K3" s="35"/>
      <c r="L3" s="35"/>
      <c r="M3" s="35"/>
      <c r="R3" s="134"/>
      <c r="S3" s="134"/>
      <c r="T3" s="135"/>
      <c r="U3" s="130"/>
      <c r="V3" s="130"/>
      <c r="W3" s="130"/>
      <c r="X3" s="130"/>
      <c r="Y3" s="130"/>
      <c r="Z3" s="130"/>
      <c r="AA3" s="136"/>
    </row>
    <row r="4" s="1" customFormat="1" ht="18" hidden="1" customHeight="1">
      <c r="A4" s="139"/>
      <c r="B4" s="35" t="s">
        <v>113</v>
      </c>
      <c r="C4" s="132"/>
      <c r="D4" s="35" t="s">
        <v>109</v>
      </c>
      <c r="E4" s="35"/>
      <c r="F4" s="35"/>
      <c r="G4" s="35"/>
      <c r="H4" s="138"/>
      <c r="I4" s="35"/>
      <c r="J4" s="35"/>
      <c r="K4" s="35"/>
      <c r="L4" s="35"/>
      <c r="M4" s="35"/>
      <c r="R4" s="134"/>
      <c r="S4" s="134"/>
      <c r="T4" s="140"/>
      <c r="U4" s="130"/>
      <c r="V4" s="130"/>
      <c r="W4" s="130"/>
      <c r="X4" s="130"/>
      <c r="Y4" s="130"/>
      <c r="Z4" s="130"/>
      <c r="AA4" s="136"/>
    </row>
    <row r="5" ht="33" hidden="1" customHeight="1">
      <c r="A5" s="141"/>
      <c r="B5" s="35" t="s">
        <v>114</v>
      </c>
      <c r="C5" s="137"/>
      <c r="D5" s="35" t="s">
        <v>112</v>
      </c>
      <c r="E5" s="35"/>
      <c r="F5" s="35"/>
      <c r="G5" s="35"/>
      <c r="H5" s="142" t="s">
        <v>115</v>
      </c>
      <c r="I5" s="1"/>
      <c r="J5" s="1"/>
      <c r="K5" s="1"/>
      <c r="L5" s="1"/>
      <c r="M5" s="142"/>
      <c r="N5" s="1"/>
      <c r="O5" s="1"/>
      <c r="P5" s="134"/>
      <c r="Q5" s="134"/>
      <c r="R5" s="134"/>
      <c r="S5" s="134"/>
      <c r="T5" s="140"/>
      <c r="U5" s="143"/>
      <c r="V5" s="143"/>
      <c r="W5" s="143"/>
      <c r="X5" s="143"/>
      <c r="Y5" s="143"/>
      <c r="Z5" s="143"/>
      <c r="AA5" s="144"/>
    </row>
    <row r="6" s="1" customFormat="1" ht="33" customHeight="1">
      <c r="A6" s="141"/>
      <c r="B6" s="35"/>
      <c r="C6" s="137"/>
      <c r="D6" s="35"/>
      <c r="E6" s="35"/>
      <c r="F6" s="35"/>
      <c r="G6" s="35"/>
      <c r="H6" s="34" t="s">
        <v>14</v>
      </c>
      <c r="I6" s="34"/>
      <c r="J6" s="35"/>
      <c r="K6" s="35"/>
      <c r="L6" s="35"/>
      <c r="M6" s="142"/>
      <c r="P6" s="134"/>
      <c r="Q6" s="134"/>
      <c r="R6" s="134"/>
      <c r="S6" s="134"/>
      <c r="T6" s="140"/>
      <c r="U6" s="130" t="s">
        <v>108</v>
      </c>
      <c r="V6" s="143"/>
      <c r="W6" s="143"/>
      <c r="X6" s="143"/>
      <c r="Y6" s="143"/>
      <c r="Z6" s="143"/>
      <c r="AA6" s="144"/>
    </row>
    <row r="7" s="1" customFormat="1" ht="33" customHeight="1">
      <c r="A7" s="141"/>
      <c r="B7" s="35"/>
      <c r="C7" s="137"/>
      <c r="D7" s="35"/>
      <c r="E7" s="35"/>
      <c r="F7" s="35"/>
      <c r="G7" s="35"/>
      <c r="H7" s="138"/>
      <c r="I7" s="35"/>
      <c r="J7" s="35"/>
      <c r="K7" s="35"/>
      <c r="L7" s="35"/>
      <c r="M7" s="142"/>
      <c r="P7" s="134"/>
      <c r="Q7" s="134"/>
      <c r="R7" s="134"/>
      <c r="S7" s="134"/>
      <c r="T7" s="140"/>
      <c r="U7" s="130" t="s">
        <v>111</v>
      </c>
      <c r="V7" s="143"/>
      <c r="W7" s="143"/>
      <c r="X7" s="143"/>
      <c r="Y7" s="143"/>
      <c r="Z7" s="143"/>
      <c r="AA7" s="144"/>
    </row>
    <row r="8" s="1" customFormat="1" ht="33" customHeight="1">
      <c r="A8" s="141"/>
      <c r="B8" s="35"/>
      <c r="C8" s="137"/>
      <c r="D8" s="35"/>
      <c r="E8" s="35"/>
      <c r="F8" s="35"/>
      <c r="G8" s="35"/>
      <c r="H8" s="138"/>
      <c r="I8" s="35"/>
      <c r="J8" s="35"/>
      <c r="K8" s="35"/>
      <c r="L8" s="35"/>
      <c r="M8" s="142"/>
      <c r="P8" s="134"/>
      <c r="Q8" s="134"/>
      <c r="R8" s="134"/>
      <c r="S8" s="134"/>
      <c r="T8" s="140"/>
      <c r="U8" s="143"/>
      <c r="V8" s="143"/>
      <c r="W8" s="143"/>
      <c r="X8" s="143"/>
      <c r="Y8" s="143"/>
      <c r="Z8" s="143"/>
      <c r="AA8" s="144"/>
    </row>
    <row r="9" s="1" customFormat="1" ht="33" customHeight="1">
      <c r="A9" s="141"/>
      <c r="B9" s="35"/>
      <c r="C9" s="137"/>
      <c r="D9" s="35"/>
      <c r="E9" s="35"/>
      <c r="F9" s="35"/>
      <c r="G9" s="35"/>
      <c r="H9" s="142" t="s">
        <v>115</v>
      </c>
      <c r="I9" s="1"/>
      <c r="J9" s="1"/>
      <c r="K9" s="1"/>
      <c r="L9" s="1"/>
      <c r="M9" s="142"/>
      <c r="P9" s="134"/>
      <c r="Q9" s="134"/>
      <c r="R9" s="134"/>
      <c r="S9" s="134"/>
      <c r="T9" s="140"/>
      <c r="U9" s="143"/>
      <c r="V9" s="143"/>
      <c r="W9" s="143"/>
      <c r="X9" s="143"/>
      <c r="Y9" s="143"/>
      <c r="Z9" s="143"/>
      <c r="AA9" s="144"/>
    </row>
    <row r="10" ht="38.25" customHeight="1">
      <c r="A10" s="145"/>
      <c r="B10" s="146" t="s">
        <v>116</v>
      </c>
      <c r="C10" s="139"/>
      <c r="D10" s="35" t="s">
        <v>113</v>
      </c>
      <c r="E10" s="35"/>
      <c r="F10" s="35"/>
      <c r="G10" s="35"/>
      <c r="H10" s="147" t="s">
        <v>117</v>
      </c>
      <c r="I10" s="148"/>
      <c r="J10" s="148"/>
      <c r="K10" s="148"/>
      <c r="L10" s="148"/>
      <c r="M10" s="148"/>
      <c r="N10" s="127"/>
      <c r="O10" s="127"/>
      <c r="P10" s="127"/>
      <c r="Q10" s="127"/>
      <c r="R10" s="134"/>
      <c r="S10" s="134"/>
      <c r="T10" s="149"/>
      <c r="U10" s="143"/>
      <c r="V10" s="150">
        <v>715.86000000000001</v>
      </c>
      <c r="W10" s="151" t="s">
        <v>18</v>
      </c>
      <c r="X10" s="143"/>
      <c r="Y10" s="143"/>
      <c r="Z10" s="143"/>
      <c r="AA10" s="144"/>
    </row>
    <row r="11" ht="21" customHeight="1">
      <c r="A11" s="152"/>
      <c r="B11" s="153" t="s">
        <v>118</v>
      </c>
      <c r="C11" s="154"/>
      <c r="D11" s="155" t="s">
        <v>114</v>
      </c>
      <c r="E11" s="155"/>
      <c r="F11" s="155"/>
      <c r="G11" s="35"/>
      <c r="H11" s="39" t="s">
        <v>17</v>
      </c>
      <c r="I11" s="1"/>
      <c r="J11" s="1"/>
      <c r="K11" s="1"/>
      <c r="L11" s="1"/>
      <c r="M11" s="127"/>
      <c r="N11" s="127"/>
      <c r="O11" s="142"/>
      <c r="P11" s="34"/>
      <c r="S11" s="1"/>
      <c r="T11" s="149"/>
      <c r="U11" s="127"/>
    </row>
    <row r="12" ht="28.5" customHeight="1">
      <c r="A12" s="156"/>
      <c r="B12" s="157" t="s">
        <v>119</v>
      </c>
      <c r="C12" s="158"/>
      <c r="D12" s="159" t="s">
        <v>116</v>
      </c>
      <c r="E12" s="155"/>
      <c r="F12" s="155"/>
      <c r="G12" s="35"/>
      <c r="H12" s="160"/>
      <c r="I12" s="160"/>
      <c r="J12" s="161"/>
      <c r="K12" s="161"/>
      <c r="L12" s="142"/>
      <c r="M12" s="142"/>
      <c r="N12" s="142"/>
      <c r="O12" s="1"/>
      <c r="T12" s="149"/>
      <c r="U12" s="127"/>
    </row>
    <row r="13" ht="38.25" customHeight="1">
      <c r="A13" s="162"/>
      <c r="B13" s="163"/>
      <c r="C13" s="164"/>
      <c r="D13" s="165" t="s">
        <v>118</v>
      </c>
      <c r="E13" s="166"/>
      <c r="F13" s="166"/>
      <c r="G13" s="32"/>
      <c r="H13" s="160"/>
      <c r="I13" s="1"/>
      <c r="J13" s="1"/>
      <c r="K13" s="1"/>
      <c r="L13" s="1"/>
      <c r="M13" s="1"/>
      <c r="N13" s="1"/>
      <c r="O13" s="1"/>
      <c r="T13" s="167"/>
      <c r="U13" s="168"/>
      <c r="V13" s="168"/>
      <c r="W13" s="168"/>
      <c r="X13" s="168"/>
      <c r="Y13" s="168"/>
      <c r="Z13" s="168"/>
      <c r="AA13" s="169"/>
    </row>
    <row r="14" ht="19.5" customHeight="1">
      <c r="A14" s="170"/>
      <c r="B14" s="171"/>
      <c r="C14" s="156"/>
      <c r="D14" s="172" t="s">
        <v>119</v>
      </c>
      <c r="E14" s="172"/>
      <c r="F14" s="172"/>
      <c r="G14" s="173" t="s">
        <v>120</v>
      </c>
      <c r="H14" s="174" t="s">
        <v>121</v>
      </c>
      <c r="I14" s="175" t="s">
        <v>122</v>
      </c>
      <c r="J14" s="175"/>
      <c r="K14" s="175"/>
      <c r="L14" s="176" t="s">
        <v>123</v>
      </c>
      <c r="M14" s="175"/>
      <c r="N14" s="175"/>
      <c r="O14" s="177"/>
      <c r="P14" s="178" t="s">
        <v>124</v>
      </c>
      <c r="Q14" s="179"/>
      <c r="R14" s="179"/>
      <c r="S14" s="180"/>
      <c r="T14" s="181" t="s">
        <v>125</v>
      </c>
      <c r="U14" s="182" t="s">
        <v>126</v>
      </c>
      <c r="V14" s="183" t="s">
        <v>127</v>
      </c>
      <c r="W14" s="184"/>
      <c r="X14" s="184"/>
      <c r="Y14" s="185"/>
      <c r="Z14" s="148"/>
      <c r="AA14" s="186"/>
    </row>
    <row r="15" ht="15.75" customHeight="1">
      <c r="A15" s="187"/>
      <c r="B15" s="188"/>
      <c r="C15" s="162"/>
      <c r="D15" s="189"/>
      <c r="E15" s="189"/>
      <c r="F15" s="189"/>
      <c r="G15" s="190"/>
      <c r="H15" s="191"/>
      <c r="I15" s="192" t="s">
        <v>128</v>
      </c>
      <c r="J15" s="193" t="s">
        <v>129</v>
      </c>
      <c r="K15" s="194"/>
      <c r="L15" s="195" t="s">
        <v>128</v>
      </c>
      <c r="M15" s="193" t="s">
        <v>129</v>
      </c>
      <c r="N15" s="194"/>
      <c r="O15" s="196"/>
      <c r="P15" s="197" t="s">
        <v>128</v>
      </c>
      <c r="Q15" s="198" t="s">
        <v>129</v>
      </c>
      <c r="R15" s="199"/>
      <c r="S15" s="200"/>
      <c r="T15" s="201"/>
      <c r="U15" s="202"/>
      <c r="V15" s="203"/>
      <c r="W15" s="148"/>
      <c r="X15" s="148"/>
      <c r="Y15" s="204"/>
      <c r="Z15" s="148"/>
      <c r="AA15" s="186"/>
    </row>
    <row r="16" ht="45" customHeight="1">
      <c r="A16" s="205"/>
      <c r="B16" s="206" t="s">
        <v>130</v>
      </c>
      <c r="C16" s="170"/>
      <c r="D16" s="170"/>
      <c r="E16" s="170"/>
      <c r="F16" s="170"/>
      <c r="G16" s="190"/>
      <c r="H16" s="191"/>
      <c r="I16" s="207"/>
      <c r="J16" s="208" t="s">
        <v>131</v>
      </c>
      <c r="K16" s="208" t="s">
        <v>132</v>
      </c>
      <c r="L16" s="209"/>
      <c r="M16" s="208" t="s">
        <v>131</v>
      </c>
      <c r="N16" s="208" t="s">
        <v>132</v>
      </c>
      <c r="O16" s="210" t="s">
        <v>133</v>
      </c>
      <c r="P16" s="211"/>
      <c r="Q16" s="212" t="s">
        <v>131</v>
      </c>
      <c r="R16" s="212" t="s">
        <v>132</v>
      </c>
      <c r="S16" s="213" t="s">
        <v>134</v>
      </c>
      <c r="T16" s="201"/>
      <c r="U16" s="202"/>
      <c r="V16" s="203"/>
      <c r="W16" s="148"/>
      <c r="X16" s="148"/>
      <c r="Y16" s="204"/>
      <c r="Z16" s="148"/>
      <c r="AA16" s="214"/>
    </row>
    <row r="17" ht="22.5" customHeight="1">
      <c r="A17" s="215"/>
      <c r="B17" s="216" t="s">
        <v>130</v>
      </c>
      <c r="C17" s="187"/>
      <c r="D17" s="187"/>
      <c r="E17" s="170"/>
      <c r="F17" s="170"/>
      <c r="G17" s="190"/>
      <c r="H17" s="191"/>
      <c r="I17" s="207"/>
      <c r="J17" s="217" t="s">
        <v>135</v>
      </c>
      <c r="K17" s="217"/>
      <c r="L17" s="209"/>
      <c r="M17" s="217" t="s">
        <v>135</v>
      </c>
      <c r="N17" s="218" t="s">
        <v>136</v>
      </c>
      <c r="O17" s="219" t="s">
        <v>136</v>
      </c>
      <c r="P17" s="211"/>
      <c r="Q17" s="220" t="s">
        <v>135</v>
      </c>
      <c r="R17" s="221" t="s">
        <v>136</v>
      </c>
      <c r="S17" s="222" t="s">
        <v>136</v>
      </c>
      <c r="T17" s="201"/>
      <c r="U17" s="202"/>
      <c r="V17" s="203"/>
      <c r="W17" s="148"/>
      <c r="X17" s="148"/>
      <c r="Y17" s="204"/>
      <c r="Z17" s="148"/>
      <c r="AA17" s="223" t="s">
        <v>137</v>
      </c>
    </row>
    <row r="18" s="1" customFormat="1" ht="48" customHeight="1">
      <c r="A18" s="224"/>
      <c r="B18" s="225"/>
      <c r="C18" s="205"/>
      <c r="D18" s="226" t="s">
        <v>130</v>
      </c>
      <c r="E18" s="227"/>
      <c r="F18" s="227"/>
      <c r="G18" s="44" t="s">
        <v>138</v>
      </c>
      <c r="H18" s="228" t="s">
        <v>139</v>
      </c>
      <c r="I18" s="229"/>
      <c r="J18" s="230"/>
      <c r="K18" s="231"/>
      <c r="L18" s="232"/>
      <c r="M18" s="233"/>
      <c r="N18" s="234"/>
      <c r="O18" s="235"/>
      <c r="P18" s="236" t="s">
        <v>140</v>
      </c>
      <c r="Q18" s="237"/>
      <c r="R18" s="238"/>
      <c r="S18" s="239"/>
      <c r="T18" s="240">
        <v>1.1000000000000001</v>
      </c>
      <c r="U18" s="241"/>
      <c r="V18" s="242">
        <f>SUM(T18:T61)</f>
        <v>26.000000000000004</v>
      </c>
      <c r="W18" s="243" t="s">
        <v>141</v>
      </c>
      <c r="X18" s="244">
        <f>SUM(T18:T61)-T18-T19</f>
        <v>18.700000000000003</v>
      </c>
      <c r="Y18" s="245" t="s">
        <v>142</v>
      </c>
      <c r="Z18" s="246"/>
      <c r="AA18" s="247"/>
    </row>
    <row r="19" s="1" customFormat="1" ht="48" customHeight="1">
      <c r="A19" s="224"/>
      <c r="B19" s="225"/>
      <c r="C19" s="248"/>
      <c r="D19" s="249"/>
      <c r="E19" s="250"/>
      <c r="F19" s="250"/>
      <c r="G19" s="251" t="s">
        <v>143</v>
      </c>
      <c r="H19" s="252" t="s">
        <v>144</v>
      </c>
      <c r="I19" s="253"/>
      <c r="J19" s="254"/>
      <c r="K19" s="255"/>
      <c r="L19" s="256"/>
      <c r="M19" s="257"/>
      <c r="N19" s="258"/>
      <c r="O19" s="259"/>
      <c r="P19" s="260" t="s">
        <v>140</v>
      </c>
      <c r="Q19" s="261"/>
      <c r="R19" s="262"/>
      <c r="S19" s="263"/>
      <c r="T19" s="264">
        <v>6.2000000000000002</v>
      </c>
      <c r="U19" s="265"/>
      <c r="V19" s="266"/>
      <c r="W19" s="267"/>
      <c r="X19" s="268"/>
      <c r="Y19" s="269"/>
      <c r="Z19" s="270"/>
      <c r="AA19" s="247"/>
    </row>
    <row r="20" s="1" customFormat="1" ht="48" customHeight="1">
      <c r="A20" s="224"/>
      <c r="B20" s="225"/>
      <c r="C20" s="248"/>
      <c r="D20" s="249"/>
      <c r="E20" s="250"/>
      <c r="F20" s="250"/>
      <c r="G20" s="271" t="s">
        <v>145</v>
      </c>
      <c r="H20" s="272" t="s">
        <v>146</v>
      </c>
      <c r="I20" s="253"/>
      <c r="J20" s="254"/>
      <c r="K20" s="255"/>
      <c r="L20" s="273"/>
      <c r="M20" s="274"/>
      <c r="N20" s="275"/>
      <c r="O20" s="276"/>
      <c r="P20" s="260" t="s">
        <v>147</v>
      </c>
      <c r="Q20" s="261">
        <v>63</v>
      </c>
      <c r="R20" s="262">
        <v>49.799999999999997</v>
      </c>
      <c r="S20" s="263">
        <v>49.700000000000003</v>
      </c>
      <c r="T20" s="264">
        <v>0.40000000000000002</v>
      </c>
      <c r="U20" s="277" t="s">
        <v>148</v>
      </c>
      <c r="V20" s="266"/>
      <c r="W20" s="267"/>
      <c r="X20" s="268"/>
      <c r="Y20" s="269"/>
      <c r="Z20" s="278"/>
      <c r="AA20" s="247"/>
    </row>
    <row r="21" ht="23.25" customHeight="1">
      <c r="A21" s="224"/>
      <c r="B21" s="225"/>
      <c r="C21" s="215"/>
      <c r="D21" s="279" t="s">
        <v>130</v>
      </c>
      <c r="E21" s="280"/>
      <c r="F21" s="280"/>
      <c r="G21" s="281" t="s">
        <v>149</v>
      </c>
      <c r="H21" s="282" t="s">
        <v>150</v>
      </c>
      <c r="I21" s="253"/>
      <c r="J21" s="254"/>
      <c r="K21" s="255"/>
      <c r="L21" s="283"/>
      <c r="M21" s="284"/>
      <c r="N21" s="284"/>
      <c r="O21" s="285"/>
      <c r="P21" s="286" t="s">
        <v>147</v>
      </c>
      <c r="Q21" s="287">
        <v>62</v>
      </c>
      <c r="R21" s="288">
        <v>49.799999999999997</v>
      </c>
      <c r="S21" s="289">
        <v>49.740000000000002</v>
      </c>
      <c r="T21" s="290">
        <v>4</v>
      </c>
      <c r="U21" s="291"/>
      <c r="V21" s="292"/>
      <c r="W21" s="267"/>
      <c r="X21" s="293"/>
      <c r="Y21" s="269"/>
      <c r="Z21" s="1"/>
      <c r="AA21" s="294"/>
    </row>
    <row r="22" ht="24" customHeight="1">
      <c r="A22" s="224"/>
      <c r="B22" s="225"/>
      <c r="C22" s="224"/>
      <c r="D22" s="249"/>
      <c r="E22" s="250"/>
      <c r="F22" s="250"/>
      <c r="G22" s="295"/>
      <c r="H22" s="296" t="s">
        <v>151</v>
      </c>
      <c r="I22" s="253"/>
      <c r="J22" s="254"/>
      <c r="K22" s="255"/>
      <c r="L22" s="297"/>
      <c r="M22" s="298"/>
      <c r="N22" s="298"/>
      <c r="O22" s="299"/>
      <c r="P22" s="300" t="s">
        <v>147</v>
      </c>
      <c r="Q22" s="301">
        <v>61</v>
      </c>
      <c r="R22" s="302">
        <v>49.799999999999997</v>
      </c>
      <c r="S22" s="303">
        <v>49.740000000000002</v>
      </c>
      <c r="T22" s="290"/>
      <c r="U22" s="304"/>
      <c r="V22" s="292"/>
      <c r="W22" s="267"/>
      <c r="X22" s="293"/>
      <c r="Y22" s="269"/>
      <c r="Z22" s="1"/>
      <c r="AA22" s="160"/>
    </row>
    <row r="23" ht="27.75" customHeight="1">
      <c r="A23" s="224"/>
      <c r="B23" s="225"/>
      <c r="C23" s="224"/>
      <c r="D23" s="249"/>
      <c r="E23" s="250"/>
      <c r="F23" s="250"/>
      <c r="G23" s="295"/>
      <c r="H23" s="305" t="s">
        <v>152</v>
      </c>
      <c r="I23" s="253"/>
      <c r="J23" s="254"/>
      <c r="K23" s="255"/>
      <c r="L23" s="297"/>
      <c r="M23" s="298"/>
      <c r="N23" s="298"/>
      <c r="O23" s="299"/>
      <c r="P23" s="300" t="s">
        <v>147</v>
      </c>
      <c r="Q23" s="301">
        <v>60</v>
      </c>
      <c r="R23" s="302">
        <v>49.799999999999997</v>
      </c>
      <c r="S23" s="303">
        <v>49.740000000000002</v>
      </c>
      <c r="T23" s="290"/>
      <c r="U23" s="304"/>
      <c r="V23" s="292"/>
      <c r="W23" s="267"/>
      <c r="X23" s="293"/>
      <c r="Y23" s="269"/>
      <c r="Z23" s="1"/>
      <c r="AA23" s="160"/>
    </row>
    <row r="24" ht="25.5" customHeight="1">
      <c r="A24" s="224"/>
      <c r="B24" s="225"/>
      <c r="C24" s="224"/>
      <c r="D24" s="249"/>
      <c r="E24" s="250"/>
      <c r="F24" s="250"/>
      <c r="G24" s="295"/>
      <c r="H24" s="296" t="s">
        <v>153</v>
      </c>
      <c r="I24" s="253"/>
      <c r="J24" s="254"/>
      <c r="K24" s="255"/>
      <c r="L24" s="297"/>
      <c r="M24" s="298"/>
      <c r="N24" s="298"/>
      <c r="O24" s="299"/>
      <c r="P24" s="300" t="s">
        <v>147</v>
      </c>
      <c r="Q24" s="301">
        <v>59</v>
      </c>
      <c r="R24" s="302">
        <v>49.799999999999997</v>
      </c>
      <c r="S24" s="303">
        <v>49.740000000000002</v>
      </c>
      <c r="T24" s="290"/>
      <c r="U24" s="304"/>
      <c r="V24" s="292"/>
      <c r="W24" s="267"/>
      <c r="X24" s="293"/>
      <c r="Y24" s="269"/>
      <c r="Z24" s="1"/>
      <c r="AA24" s="160"/>
    </row>
    <row r="25" ht="26.25" customHeight="1">
      <c r="A25" s="224"/>
      <c r="B25" s="225"/>
      <c r="C25" s="224"/>
      <c r="D25" s="249"/>
      <c r="E25" s="250"/>
      <c r="F25" s="250"/>
      <c r="G25" s="295"/>
      <c r="H25" s="305" t="s">
        <v>154</v>
      </c>
      <c r="I25" s="253"/>
      <c r="J25" s="254"/>
      <c r="K25" s="255"/>
      <c r="L25" s="297"/>
      <c r="M25" s="298"/>
      <c r="N25" s="298"/>
      <c r="O25" s="299"/>
      <c r="P25" s="300" t="s">
        <v>147</v>
      </c>
      <c r="Q25" s="301">
        <v>58</v>
      </c>
      <c r="R25" s="302">
        <v>49.799999999999997</v>
      </c>
      <c r="S25" s="303">
        <v>49.740000000000002</v>
      </c>
      <c r="T25" s="290"/>
      <c r="U25" s="304"/>
      <c r="V25" s="292"/>
      <c r="W25" s="267"/>
      <c r="X25" s="293"/>
      <c r="Y25" s="269"/>
      <c r="Z25" s="1"/>
      <c r="AA25" s="160"/>
    </row>
    <row r="26" ht="24" customHeight="1">
      <c r="A26" s="224"/>
      <c r="B26" s="225"/>
      <c r="C26" s="224"/>
      <c r="D26" s="249"/>
      <c r="E26" s="250"/>
      <c r="F26" s="250"/>
      <c r="G26" s="295"/>
      <c r="H26" s="296" t="s">
        <v>155</v>
      </c>
      <c r="I26" s="253"/>
      <c r="J26" s="254"/>
      <c r="K26" s="255"/>
      <c r="L26" s="297"/>
      <c r="M26" s="298"/>
      <c r="N26" s="298"/>
      <c r="O26" s="299"/>
      <c r="P26" s="300" t="s">
        <v>147</v>
      </c>
      <c r="Q26" s="301">
        <v>57</v>
      </c>
      <c r="R26" s="302">
        <v>49.799999999999997</v>
      </c>
      <c r="S26" s="303">
        <v>49.740000000000002</v>
      </c>
      <c r="T26" s="290"/>
      <c r="U26" s="304"/>
      <c r="V26" s="292"/>
      <c r="W26" s="267"/>
      <c r="X26" s="293"/>
      <c r="Y26" s="269"/>
      <c r="Z26" s="1"/>
      <c r="AA26" s="160"/>
    </row>
    <row r="27" ht="30" customHeight="1">
      <c r="A27" s="224"/>
      <c r="B27" s="225"/>
      <c r="C27" s="224"/>
      <c r="D27" s="249"/>
      <c r="E27" s="250"/>
      <c r="F27" s="250"/>
      <c r="G27" s="295"/>
      <c r="H27" s="305" t="s">
        <v>156</v>
      </c>
      <c r="I27" s="253"/>
      <c r="J27" s="254"/>
      <c r="K27" s="255"/>
      <c r="L27" s="297"/>
      <c r="M27" s="298"/>
      <c r="N27" s="298"/>
      <c r="O27" s="299"/>
      <c r="P27" s="306" t="s">
        <v>147</v>
      </c>
      <c r="Q27" s="307">
        <v>56</v>
      </c>
      <c r="R27" s="308">
        <v>49.799999999999997</v>
      </c>
      <c r="S27" s="309">
        <v>49.740000000000002</v>
      </c>
      <c r="T27" s="310"/>
      <c r="U27" s="304"/>
      <c r="V27" s="292"/>
      <c r="W27" s="267"/>
      <c r="X27" s="293"/>
      <c r="Y27" s="269"/>
      <c r="Z27" s="1"/>
      <c r="AA27" s="160"/>
    </row>
    <row r="28" ht="27" customHeight="1">
      <c r="A28" s="224"/>
      <c r="B28" s="225"/>
      <c r="C28" s="224"/>
      <c r="D28" s="249"/>
      <c r="E28" s="250"/>
      <c r="F28" s="250"/>
      <c r="G28" s="295"/>
      <c r="H28" s="296" t="s">
        <v>157</v>
      </c>
      <c r="I28" s="253"/>
      <c r="J28" s="254"/>
      <c r="K28" s="255"/>
      <c r="L28" s="297"/>
      <c r="M28" s="298"/>
      <c r="N28" s="298"/>
      <c r="O28" s="299"/>
      <c r="P28" s="236" t="s">
        <v>158</v>
      </c>
      <c r="Q28" s="311">
        <v>51</v>
      </c>
      <c r="R28" s="312">
        <v>49.799999999999997</v>
      </c>
      <c r="S28" s="313">
        <v>49.740000000000002</v>
      </c>
      <c r="T28" s="314">
        <v>1.5</v>
      </c>
      <c r="U28" s="315"/>
      <c r="V28" s="292"/>
      <c r="W28" s="267"/>
      <c r="X28" s="293"/>
      <c r="Y28" s="269"/>
      <c r="Z28" s="1"/>
      <c r="AA28" s="316"/>
    </row>
    <row r="29" ht="27.75" customHeight="1">
      <c r="A29" s="224"/>
      <c r="B29" s="225"/>
      <c r="C29" s="224"/>
      <c r="D29" s="249"/>
      <c r="E29" s="250"/>
      <c r="F29" s="250"/>
      <c r="G29" s="295"/>
      <c r="H29" s="305" t="s">
        <v>159</v>
      </c>
      <c r="I29" s="253"/>
      <c r="J29" s="254"/>
      <c r="K29" s="255"/>
      <c r="L29" s="297"/>
      <c r="M29" s="298"/>
      <c r="N29" s="298"/>
      <c r="O29" s="299"/>
      <c r="P29" s="300" t="s">
        <v>158</v>
      </c>
      <c r="Q29" s="301">
        <v>50</v>
      </c>
      <c r="R29" s="302">
        <v>49.799999999999997</v>
      </c>
      <c r="S29" s="303">
        <v>49.740000000000002</v>
      </c>
      <c r="T29" s="290"/>
      <c r="U29" s="304"/>
      <c r="V29" s="292"/>
      <c r="W29" s="267"/>
      <c r="X29" s="293"/>
      <c r="Y29" s="269"/>
      <c r="Z29" s="1"/>
      <c r="AA29" s="316"/>
    </row>
    <row r="30" ht="29.25" customHeight="1">
      <c r="A30" s="224"/>
      <c r="B30" s="225"/>
      <c r="C30" s="224"/>
      <c r="D30" s="249"/>
      <c r="E30" s="250"/>
      <c r="F30" s="250"/>
      <c r="G30" s="295"/>
      <c r="H30" s="296" t="s">
        <v>160</v>
      </c>
      <c r="I30" s="253"/>
      <c r="J30" s="254"/>
      <c r="K30" s="255"/>
      <c r="L30" s="297"/>
      <c r="M30" s="298"/>
      <c r="N30" s="298"/>
      <c r="O30" s="299"/>
      <c r="P30" s="300" t="s">
        <v>158</v>
      </c>
      <c r="Q30" s="301">
        <v>49</v>
      </c>
      <c r="R30" s="302">
        <v>49.799999999999997</v>
      </c>
      <c r="S30" s="303">
        <v>49.740000000000002</v>
      </c>
      <c r="T30" s="290"/>
      <c r="U30" s="304"/>
      <c r="V30" s="292"/>
      <c r="W30" s="267"/>
      <c r="X30" s="293"/>
      <c r="Y30" s="269"/>
      <c r="Z30" s="1"/>
      <c r="AA30" s="316"/>
    </row>
    <row r="31" ht="27.75" customHeight="1">
      <c r="A31" s="224"/>
      <c r="B31" s="225"/>
      <c r="C31" s="224"/>
      <c r="D31" s="249"/>
      <c r="E31" s="250"/>
      <c r="F31" s="250"/>
      <c r="G31" s="295"/>
      <c r="H31" s="305" t="s">
        <v>161</v>
      </c>
      <c r="I31" s="253"/>
      <c r="J31" s="254"/>
      <c r="K31" s="255"/>
      <c r="L31" s="297"/>
      <c r="M31" s="298"/>
      <c r="N31" s="298"/>
      <c r="O31" s="299"/>
      <c r="P31" s="300" t="s">
        <v>158</v>
      </c>
      <c r="Q31" s="301">
        <v>48</v>
      </c>
      <c r="R31" s="302">
        <v>49.799999999999997</v>
      </c>
      <c r="S31" s="303">
        <v>49.740000000000002</v>
      </c>
      <c r="T31" s="290"/>
      <c r="U31" s="304"/>
      <c r="V31" s="292"/>
      <c r="W31" s="267"/>
      <c r="X31" s="293"/>
      <c r="Y31" s="269"/>
      <c r="Z31" s="1"/>
      <c r="AA31" s="316"/>
    </row>
    <row r="32" ht="29.25" customHeight="1">
      <c r="A32" s="224"/>
      <c r="B32" s="225"/>
      <c r="C32" s="224"/>
      <c r="D32" s="249"/>
      <c r="E32" s="250"/>
      <c r="F32" s="250"/>
      <c r="G32" s="295"/>
      <c r="H32" s="296" t="s">
        <v>162</v>
      </c>
      <c r="I32" s="253"/>
      <c r="J32" s="254"/>
      <c r="K32" s="255"/>
      <c r="L32" s="297"/>
      <c r="M32" s="298"/>
      <c r="N32" s="298"/>
      <c r="O32" s="299"/>
      <c r="P32" s="300" t="s">
        <v>158</v>
      </c>
      <c r="Q32" s="301">
        <v>47</v>
      </c>
      <c r="R32" s="302">
        <v>49.799999999999997</v>
      </c>
      <c r="S32" s="303">
        <v>49.740000000000002</v>
      </c>
      <c r="T32" s="290"/>
      <c r="U32" s="304"/>
      <c r="V32" s="292"/>
      <c r="W32" s="267"/>
      <c r="X32" s="293"/>
      <c r="Y32" s="269"/>
      <c r="Z32" s="1"/>
      <c r="AA32" s="316"/>
    </row>
    <row r="33" ht="30" customHeight="1">
      <c r="A33" s="224"/>
      <c r="B33" s="225"/>
      <c r="C33" s="224"/>
      <c r="D33" s="249"/>
      <c r="E33" s="250"/>
      <c r="F33" s="250"/>
      <c r="G33" s="295"/>
      <c r="H33" s="305" t="s">
        <v>163</v>
      </c>
      <c r="I33" s="253"/>
      <c r="J33" s="254"/>
      <c r="K33" s="255"/>
      <c r="L33" s="297"/>
      <c r="M33" s="298"/>
      <c r="N33" s="298"/>
      <c r="O33" s="299"/>
      <c r="P33" s="300" t="s">
        <v>158</v>
      </c>
      <c r="Q33" s="301">
        <v>46</v>
      </c>
      <c r="R33" s="302">
        <v>49.799999999999997</v>
      </c>
      <c r="S33" s="303">
        <v>49.740000000000002</v>
      </c>
      <c r="T33" s="290"/>
      <c r="U33" s="304"/>
      <c r="V33" s="292"/>
      <c r="W33" s="267"/>
      <c r="X33" s="293"/>
      <c r="Y33" s="269"/>
      <c r="Z33" s="1"/>
      <c r="AA33" s="316"/>
    </row>
    <row r="34" ht="27.75" customHeight="1">
      <c r="A34" s="224"/>
      <c r="B34" s="225"/>
      <c r="C34" s="224"/>
      <c r="D34" s="249"/>
      <c r="E34" s="250"/>
      <c r="F34" s="250"/>
      <c r="G34" s="295"/>
      <c r="H34" s="296" t="s">
        <v>164</v>
      </c>
      <c r="I34" s="253"/>
      <c r="J34" s="254"/>
      <c r="K34" s="255"/>
      <c r="L34" s="297"/>
      <c r="M34" s="298"/>
      <c r="N34" s="298"/>
      <c r="O34" s="299"/>
      <c r="P34" s="300" t="s">
        <v>158</v>
      </c>
      <c r="Q34" s="301">
        <v>45</v>
      </c>
      <c r="R34" s="302">
        <v>49.799999999999997</v>
      </c>
      <c r="S34" s="303">
        <v>49.740000000000002</v>
      </c>
      <c r="T34" s="310"/>
      <c r="U34" s="317"/>
      <c r="V34" s="292"/>
      <c r="W34" s="267"/>
      <c r="X34" s="293"/>
      <c r="Y34" s="269"/>
      <c r="Z34" s="1"/>
      <c r="AA34" s="316"/>
    </row>
    <row r="35" ht="27.75" customHeight="1">
      <c r="A35" s="224"/>
      <c r="B35" s="225"/>
      <c r="C35" s="224"/>
      <c r="D35" s="249"/>
      <c r="E35" s="250"/>
      <c r="F35" s="250"/>
      <c r="G35" s="295"/>
      <c r="H35" s="318" t="s">
        <v>165</v>
      </c>
      <c r="I35" s="253"/>
      <c r="J35" s="254"/>
      <c r="K35" s="255"/>
      <c r="L35" s="297"/>
      <c r="M35" s="298"/>
      <c r="N35" s="298"/>
      <c r="O35" s="299"/>
      <c r="P35" s="300" t="s">
        <v>158</v>
      </c>
      <c r="Q35" s="301">
        <v>44</v>
      </c>
      <c r="R35" s="302">
        <v>49.799999999999997</v>
      </c>
      <c r="S35" s="303">
        <v>49.740000000000002</v>
      </c>
      <c r="T35" s="314">
        <v>3.5</v>
      </c>
      <c r="U35" s="319"/>
      <c r="V35" s="292"/>
      <c r="W35" s="267"/>
      <c r="X35" s="293"/>
      <c r="Y35" s="269"/>
      <c r="Z35" s="1"/>
      <c r="AA35" s="320"/>
    </row>
    <row r="36" ht="30" customHeight="1">
      <c r="A36" s="224"/>
      <c r="B36" s="225"/>
      <c r="C36" s="224"/>
      <c r="D36" s="249"/>
      <c r="E36" s="250"/>
      <c r="F36" s="250"/>
      <c r="G36" s="295"/>
      <c r="H36" s="318" t="s">
        <v>166</v>
      </c>
      <c r="I36" s="253"/>
      <c r="J36" s="254"/>
      <c r="K36" s="255"/>
      <c r="L36" s="297"/>
      <c r="M36" s="298"/>
      <c r="N36" s="298"/>
      <c r="O36" s="299"/>
      <c r="P36" s="300" t="s">
        <v>158</v>
      </c>
      <c r="Q36" s="301">
        <v>43</v>
      </c>
      <c r="R36" s="302">
        <v>49.799999999999997</v>
      </c>
      <c r="S36" s="303">
        <v>49.740000000000002</v>
      </c>
      <c r="T36" s="290"/>
      <c r="U36" s="291"/>
      <c r="V36" s="292"/>
      <c r="W36" s="267"/>
      <c r="X36" s="293"/>
      <c r="Y36" s="269"/>
      <c r="Z36" s="1"/>
      <c r="AA36" s="320"/>
    </row>
    <row r="37" ht="26.25" customHeight="1">
      <c r="A37" s="224"/>
      <c r="B37" s="225"/>
      <c r="C37" s="224"/>
      <c r="D37" s="249"/>
      <c r="E37" s="250"/>
      <c r="F37" s="250"/>
      <c r="G37" s="295"/>
      <c r="H37" s="318" t="s">
        <v>167</v>
      </c>
      <c r="I37" s="253"/>
      <c r="J37" s="254"/>
      <c r="K37" s="255"/>
      <c r="L37" s="297"/>
      <c r="M37" s="298"/>
      <c r="N37" s="298"/>
      <c r="O37" s="299"/>
      <c r="P37" s="300" t="s">
        <v>158</v>
      </c>
      <c r="Q37" s="301">
        <v>42</v>
      </c>
      <c r="R37" s="302">
        <v>49.799999999999997</v>
      </c>
      <c r="S37" s="303">
        <v>49.740000000000002</v>
      </c>
      <c r="T37" s="290"/>
      <c r="U37" s="291"/>
      <c r="V37" s="292"/>
      <c r="W37" s="267"/>
      <c r="X37" s="293"/>
      <c r="Y37" s="269"/>
      <c r="Z37" s="1"/>
      <c r="AA37" s="321"/>
    </row>
    <row r="38" ht="27" customHeight="1">
      <c r="A38" s="224"/>
      <c r="B38" s="225"/>
      <c r="C38" s="224"/>
      <c r="D38" s="249"/>
      <c r="E38" s="250"/>
      <c r="F38" s="250"/>
      <c r="G38" s="295"/>
      <c r="H38" s="318" t="s">
        <v>168</v>
      </c>
      <c r="I38" s="253"/>
      <c r="J38" s="254"/>
      <c r="K38" s="255"/>
      <c r="L38" s="297"/>
      <c r="M38" s="298"/>
      <c r="N38" s="298"/>
      <c r="O38" s="299"/>
      <c r="P38" s="300" t="s">
        <v>158</v>
      </c>
      <c r="Q38" s="301">
        <v>41</v>
      </c>
      <c r="R38" s="302">
        <v>49.799999999999997</v>
      </c>
      <c r="S38" s="303">
        <v>49.740000000000002</v>
      </c>
      <c r="T38" s="290"/>
      <c r="U38" s="291"/>
      <c r="V38" s="292"/>
      <c r="W38" s="267"/>
      <c r="X38" s="293"/>
      <c r="Y38" s="269"/>
      <c r="Z38" s="1"/>
      <c r="AA38" s="320"/>
    </row>
    <row r="39" s="1" customFormat="1" ht="27" customHeight="1">
      <c r="A39" s="322"/>
      <c r="B39" s="323"/>
      <c r="C39" s="224"/>
      <c r="D39" s="249"/>
      <c r="E39" s="250"/>
      <c r="F39" s="250"/>
      <c r="G39" s="295"/>
      <c r="H39" s="318" t="s">
        <v>169</v>
      </c>
      <c r="I39" s="253"/>
      <c r="J39" s="254"/>
      <c r="K39" s="255"/>
      <c r="L39" s="297"/>
      <c r="M39" s="298"/>
      <c r="N39" s="298"/>
      <c r="O39" s="299"/>
      <c r="P39" s="300" t="s">
        <v>158</v>
      </c>
      <c r="Q39" s="324">
        <v>40</v>
      </c>
      <c r="R39" s="325">
        <v>49.799999999999997</v>
      </c>
      <c r="S39" s="326">
        <v>49.740000000000002</v>
      </c>
      <c r="T39" s="290"/>
      <c r="U39" s="291"/>
      <c r="V39" s="292"/>
      <c r="W39" s="267"/>
      <c r="X39" s="293"/>
      <c r="Y39" s="269"/>
      <c r="AA39" s="320"/>
    </row>
    <row r="40" s="1" customFormat="1" ht="27" customHeight="1">
      <c r="A40" s="327"/>
      <c r="B40" s="328" t="s">
        <v>170</v>
      </c>
      <c r="C40" s="224"/>
      <c r="D40" s="249"/>
      <c r="E40" s="250"/>
      <c r="F40" s="250"/>
      <c r="G40" s="295"/>
      <c r="H40" s="318" t="s">
        <v>171</v>
      </c>
      <c r="I40" s="253"/>
      <c r="J40" s="254"/>
      <c r="K40" s="255"/>
      <c r="L40" s="297"/>
      <c r="M40" s="298"/>
      <c r="N40" s="298"/>
      <c r="O40" s="299"/>
      <c r="P40" s="300" t="s">
        <v>158</v>
      </c>
      <c r="Q40" s="324">
        <v>39</v>
      </c>
      <c r="R40" s="325">
        <v>49.799999999999997</v>
      </c>
      <c r="S40" s="326">
        <v>49.740000000000002</v>
      </c>
      <c r="T40" s="290"/>
      <c r="U40" s="291"/>
      <c r="V40" s="292"/>
      <c r="W40" s="267"/>
      <c r="X40" s="293"/>
      <c r="Y40" s="269"/>
      <c r="AA40" s="320"/>
    </row>
    <row r="41" ht="30" customHeight="1">
      <c r="A41" s="329"/>
      <c r="B41" s="328" t="s">
        <v>170</v>
      </c>
      <c r="C41" s="322"/>
      <c r="D41" s="330"/>
      <c r="E41" s="331"/>
      <c r="F41" s="331"/>
      <c r="G41" s="332"/>
      <c r="H41" s="318" t="s">
        <v>172</v>
      </c>
      <c r="I41" s="333"/>
      <c r="J41" s="334"/>
      <c r="K41" s="335"/>
      <c r="L41" s="297"/>
      <c r="M41" s="298"/>
      <c r="N41" s="298"/>
      <c r="O41" s="299"/>
      <c r="P41" s="286" t="s">
        <v>158</v>
      </c>
      <c r="Q41" s="307">
        <v>38</v>
      </c>
      <c r="R41" s="308">
        <v>49.799999999999997</v>
      </c>
      <c r="S41" s="309">
        <v>49.740000000000002</v>
      </c>
      <c r="T41" s="310"/>
      <c r="U41" s="336"/>
      <c r="V41" s="292"/>
      <c r="W41" s="267"/>
      <c r="X41" s="293"/>
      <c r="Y41" s="269"/>
      <c r="Z41" s="1"/>
      <c r="AA41" s="320"/>
    </row>
    <row r="42" ht="89.25" customHeight="1">
      <c r="A42" s="337"/>
      <c r="B42" s="338" t="s">
        <v>130</v>
      </c>
      <c r="C42" s="327"/>
      <c r="D42" s="339" t="s">
        <v>170</v>
      </c>
      <c r="E42" s="340"/>
      <c r="F42" s="340"/>
      <c r="G42" s="341" t="s">
        <v>173</v>
      </c>
      <c r="H42" s="342" t="s">
        <v>174</v>
      </c>
      <c r="I42" s="343" t="s">
        <v>175</v>
      </c>
      <c r="J42" s="344">
        <v>0.29999999999999999</v>
      </c>
      <c r="K42" s="345">
        <v>49.200000000000003</v>
      </c>
      <c r="L42" s="297"/>
      <c r="M42" s="298"/>
      <c r="N42" s="346"/>
      <c r="O42" s="347"/>
      <c r="P42" s="236" t="s">
        <v>176</v>
      </c>
      <c r="Q42" s="348">
        <v>33</v>
      </c>
      <c r="R42" s="312">
        <v>49.799999999999997</v>
      </c>
      <c r="S42" s="349">
        <v>49.75</v>
      </c>
      <c r="T42" s="310">
        <v>0.5</v>
      </c>
      <c r="U42" s="350"/>
      <c r="V42" s="292"/>
      <c r="W42" s="267"/>
      <c r="X42" s="293"/>
      <c r="Y42" s="269"/>
      <c r="Z42" s="1"/>
      <c r="AA42" s="351" t="s">
        <v>177</v>
      </c>
    </row>
    <row r="43" ht="61.5" customHeight="1">
      <c r="A43" s="352"/>
      <c r="B43" s="353"/>
      <c r="C43" s="329"/>
      <c r="D43" s="339" t="s">
        <v>170</v>
      </c>
      <c r="E43" s="339"/>
      <c r="F43" s="339"/>
      <c r="G43" s="48" t="s">
        <v>178</v>
      </c>
      <c r="H43" s="354" t="s">
        <v>174</v>
      </c>
      <c r="I43" s="355"/>
      <c r="J43" s="356"/>
      <c r="K43" s="357"/>
      <c r="L43" s="297"/>
      <c r="M43" s="298"/>
      <c r="N43" s="346"/>
      <c r="O43" s="347"/>
      <c r="P43" s="300" t="s">
        <v>176</v>
      </c>
      <c r="Q43" s="358">
        <v>32</v>
      </c>
      <c r="R43" s="288">
        <v>49.799999999999997</v>
      </c>
      <c r="S43" s="359">
        <v>49.75</v>
      </c>
      <c r="T43" s="360">
        <v>1.3</v>
      </c>
      <c r="U43" s="361"/>
      <c r="V43" s="292"/>
      <c r="W43" s="267"/>
      <c r="X43" s="293"/>
      <c r="Y43" s="269"/>
      <c r="Z43" s="1"/>
      <c r="AA43" s="362"/>
    </row>
    <row r="44" ht="27.75" customHeight="1">
      <c r="A44" s="352"/>
      <c r="B44" s="353"/>
      <c r="C44" s="337"/>
      <c r="D44" s="363" t="s">
        <v>130</v>
      </c>
      <c r="E44" s="364"/>
      <c r="F44" s="364"/>
      <c r="G44" s="281" t="s">
        <v>179</v>
      </c>
      <c r="H44" s="354" t="s">
        <v>180</v>
      </c>
      <c r="I44" s="355"/>
      <c r="J44" s="356"/>
      <c r="K44" s="357"/>
      <c r="L44" s="297"/>
      <c r="M44" s="298"/>
      <c r="N44" s="346"/>
      <c r="O44" s="347"/>
      <c r="P44" s="300" t="s">
        <v>176</v>
      </c>
      <c r="Q44" s="358">
        <v>31</v>
      </c>
      <c r="R44" s="288">
        <v>49.799999999999997</v>
      </c>
      <c r="S44" s="365">
        <v>49.75</v>
      </c>
      <c r="T44" s="314">
        <v>0.80000000000000004</v>
      </c>
      <c r="U44" s="319"/>
      <c r="V44" s="292"/>
      <c r="W44" s="267"/>
      <c r="X44" s="293"/>
      <c r="Y44" s="269"/>
      <c r="Z44" s="1"/>
      <c r="AA44" s="320"/>
    </row>
    <row r="45" ht="27" customHeight="1">
      <c r="A45" s="352"/>
      <c r="B45" s="353"/>
      <c r="C45" s="352"/>
      <c r="D45" s="366"/>
      <c r="E45" s="367"/>
      <c r="F45" s="367"/>
      <c r="G45" s="295"/>
      <c r="H45" s="354" t="s">
        <v>181</v>
      </c>
      <c r="I45" s="355"/>
      <c r="J45" s="356"/>
      <c r="K45" s="357"/>
      <c r="L45" s="297"/>
      <c r="M45" s="298"/>
      <c r="N45" s="346"/>
      <c r="O45" s="347"/>
      <c r="P45" s="300" t="s">
        <v>176</v>
      </c>
      <c r="Q45" s="358">
        <v>30</v>
      </c>
      <c r="R45" s="288">
        <v>49.799999999999997</v>
      </c>
      <c r="S45" s="359">
        <v>49.75</v>
      </c>
      <c r="T45" s="290"/>
      <c r="U45" s="291"/>
      <c r="V45" s="292"/>
      <c r="W45" s="267"/>
      <c r="X45" s="293"/>
      <c r="Y45" s="269"/>
      <c r="Z45" s="1"/>
      <c r="AA45" s="320"/>
    </row>
    <row r="46" ht="27" customHeight="1">
      <c r="A46" s="352"/>
      <c r="B46" s="353"/>
      <c r="C46" s="352"/>
      <c r="D46" s="366"/>
      <c r="E46" s="367"/>
      <c r="F46" s="367"/>
      <c r="G46" s="295"/>
      <c r="H46" s="354" t="s">
        <v>152</v>
      </c>
      <c r="I46" s="355"/>
      <c r="J46" s="356"/>
      <c r="K46" s="357"/>
      <c r="L46" s="297"/>
      <c r="M46" s="298"/>
      <c r="N46" s="346"/>
      <c r="O46" s="347"/>
      <c r="P46" s="300" t="s">
        <v>176</v>
      </c>
      <c r="Q46" s="358">
        <v>29</v>
      </c>
      <c r="R46" s="288">
        <v>49.799999999999997</v>
      </c>
      <c r="S46" s="365">
        <v>49.75</v>
      </c>
      <c r="T46" s="290"/>
      <c r="U46" s="291"/>
      <c r="V46" s="292"/>
      <c r="W46" s="267"/>
      <c r="X46" s="293"/>
      <c r="Y46" s="269"/>
      <c r="Z46" s="1"/>
      <c r="AA46" s="320"/>
    </row>
    <row r="47" ht="27" customHeight="1">
      <c r="A47" s="368"/>
      <c r="B47" s="369"/>
      <c r="C47" s="352"/>
      <c r="D47" s="366"/>
      <c r="E47" s="367"/>
      <c r="F47" s="367"/>
      <c r="G47" s="295"/>
      <c r="H47" s="354" t="s">
        <v>182</v>
      </c>
      <c r="I47" s="355"/>
      <c r="J47" s="356"/>
      <c r="K47" s="357"/>
      <c r="L47" s="297"/>
      <c r="M47" s="298"/>
      <c r="N47" s="346"/>
      <c r="O47" s="347"/>
      <c r="P47" s="300" t="s">
        <v>176</v>
      </c>
      <c r="Q47" s="358">
        <v>28</v>
      </c>
      <c r="R47" s="288">
        <v>49.799999999999997</v>
      </c>
      <c r="S47" s="359">
        <v>49.75</v>
      </c>
      <c r="T47" s="290"/>
      <c r="U47" s="291"/>
      <c r="V47" s="292"/>
      <c r="W47" s="267"/>
      <c r="X47" s="293"/>
      <c r="Y47" s="269"/>
      <c r="Z47" s="1"/>
      <c r="AA47" s="320"/>
    </row>
    <row r="48" s="1" customFormat="1" ht="27" customHeight="1">
      <c r="A48" s="327"/>
      <c r="B48" s="328" t="s">
        <v>183</v>
      </c>
      <c r="C48" s="352"/>
      <c r="D48" s="366"/>
      <c r="E48" s="367"/>
      <c r="F48" s="367"/>
      <c r="G48" s="295"/>
      <c r="H48" s="354" t="s">
        <v>184</v>
      </c>
      <c r="I48" s="355"/>
      <c r="J48" s="356"/>
      <c r="K48" s="357"/>
      <c r="L48" s="297"/>
      <c r="M48" s="298"/>
      <c r="N48" s="346"/>
      <c r="O48" s="347"/>
      <c r="P48" s="300" t="s">
        <v>176</v>
      </c>
      <c r="Q48" s="370">
        <v>27</v>
      </c>
      <c r="R48" s="302">
        <v>49.799999999999997</v>
      </c>
      <c r="S48" s="359">
        <v>49.75</v>
      </c>
      <c r="T48" s="290"/>
      <c r="U48" s="291"/>
      <c r="V48" s="292"/>
      <c r="W48" s="267"/>
      <c r="X48" s="293"/>
      <c r="Y48" s="269"/>
      <c r="AA48" s="320"/>
    </row>
    <row r="49" ht="24.75" customHeight="1">
      <c r="A49" s="215"/>
      <c r="B49" s="338" t="s">
        <v>130</v>
      </c>
      <c r="C49" s="368"/>
      <c r="D49" s="371"/>
      <c r="E49" s="340"/>
      <c r="F49" s="340"/>
      <c r="G49" s="332"/>
      <c r="H49" s="354" t="s">
        <v>185</v>
      </c>
      <c r="I49" s="355"/>
      <c r="J49" s="356"/>
      <c r="K49" s="357"/>
      <c r="L49" s="297"/>
      <c r="M49" s="298"/>
      <c r="N49" s="346"/>
      <c r="O49" s="347"/>
      <c r="P49" s="300" t="s">
        <v>176</v>
      </c>
      <c r="Q49" s="358">
        <v>26</v>
      </c>
      <c r="R49" s="288">
        <v>49.799999999999997</v>
      </c>
      <c r="S49" s="365">
        <v>49.75</v>
      </c>
      <c r="T49" s="310"/>
      <c r="U49" s="336"/>
      <c r="V49" s="292"/>
      <c r="W49" s="267"/>
      <c r="X49" s="293"/>
      <c r="Y49" s="269"/>
      <c r="Z49" s="1"/>
      <c r="AA49" s="320"/>
    </row>
    <row r="50" ht="47.25" customHeight="1">
      <c r="A50" s="224"/>
      <c r="B50" s="353"/>
      <c r="C50" s="327"/>
      <c r="D50" s="339" t="s">
        <v>183</v>
      </c>
      <c r="E50" s="340"/>
      <c r="F50" s="340"/>
      <c r="G50" s="341" t="s">
        <v>186</v>
      </c>
      <c r="H50" s="342" t="s">
        <v>187</v>
      </c>
      <c r="I50" s="355"/>
      <c r="J50" s="356"/>
      <c r="K50" s="357"/>
      <c r="L50" s="297"/>
      <c r="M50" s="298"/>
      <c r="N50" s="346"/>
      <c r="O50" s="347"/>
      <c r="P50" s="372" t="s">
        <v>176</v>
      </c>
      <c r="Q50" s="373">
        <v>25</v>
      </c>
      <c r="R50" s="374">
        <v>49.799999999999997</v>
      </c>
      <c r="S50" s="375">
        <v>49.75</v>
      </c>
      <c r="T50" s="360">
        <v>0</v>
      </c>
      <c r="U50" s="361" t="s">
        <v>188</v>
      </c>
      <c r="V50" s="292"/>
      <c r="W50" s="267"/>
      <c r="X50" s="293"/>
      <c r="Y50" s="269"/>
      <c r="Z50" s="1"/>
      <c r="AA50" s="320"/>
    </row>
    <row r="51" ht="26.25" customHeight="1">
      <c r="A51" s="224"/>
      <c r="B51" s="353"/>
      <c r="C51" s="337"/>
      <c r="D51" s="363" t="s">
        <v>130</v>
      </c>
      <c r="E51" s="364"/>
      <c r="F51" s="364"/>
      <c r="G51" s="281" t="s">
        <v>189</v>
      </c>
      <c r="H51" s="354" t="s">
        <v>190</v>
      </c>
      <c r="I51" s="355"/>
      <c r="J51" s="356"/>
      <c r="K51" s="357"/>
      <c r="L51" s="297"/>
      <c r="M51" s="298"/>
      <c r="N51" s="346"/>
      <c r="O51" s="347"/>
      <c r="P51" s="236" t="s">
        <v>191</v>
      </c>
      <c r="Q51" s="376">
        <v>20</v>
      </c>
      <c r="R51" s="312">
        <v>49.799999999999997</v>
      </c>
      <c r="S51" s="349">
        <v>49.700000000000003</v>
      </c>
      <c r="T51" s="314">
        <v>4.4000000000000004</v>
      </c>
      <c r="U51" s="319"/>
      <c r="V51" s="292"/>
      <c r="W51" s="267"/>
      <c r="X51" s="293"/>
      <c r="Y51" s="269"/>
      <c r="Z51" s="1"/>
      <c r="AA51" s="320"/>
    </row>
    <row r="52" ht="26.25" customHeight="1">
      <c r="A52" s="224"/>
      <c r="B52" s="353"/>
      <c r="C52" s="352"/>
      <c r="D52" s="366"/>
      <c r="E52" s="367"/>
      <c r="F52" s="367"/>
      <c r="G52" s="295"/>
      <c r="H52" s="354" t="s">
        <v>192</v>
      </c>
      <c r="I52" s="355"/>
      <c r="J52" s="356"/>
      <c r="K52" s="357"/>
      <c r="L52" s="297"/>
      <c r="M52" s="298"/>
      <c r="N52" s="346"/>
      <c r="O52" s="347"/>
      <c r="P52" s="300" t="s">
        <v>191</v>
      </c>
      <c r="Q52" s="377">
        <v>19</v>
      </c>
      <c r="R52" s="302">
        <v>49.799999999999997</v>
      </c>
      <c r="S52" s="359">
        <v>49.700000000000003</v>
      </c>
      <c r="T52" s="290"/>
      <c r="U52" s="304"/>
      <c r="V52" s="292"/>
      <c r="W52" s="267"/>
      <c r="X52" s="293"/>
      <c r="Y52" s="269"/>
      <c r="Z52" s="1"/>
      <c r="AA52" s="160"/>
    </row>
    <row r="53" ht="27.75" customHeight="1">
      <c r="A53" s="224"/>
      <c r="B53" s="353"/>
      <c r="C53" s="352"/>
      <c r="D53" s="366"/>
      <c r="E53" s="367"/>
      <c r="F53" s="367"/>
      <c r="G53" s="295"/>
      <c r="H53" s="354" t="s">
        <v>193</v>
      </c>
      <c r="I53" s="355"/>
      <c r="J53" s="356"/>
      <c r="K53" s="357"/>
      <c r="L53" s="297"/>
      <c r="M53" s="298"/>
      <c r="N53" s="346"/>
      <c r="O53" s="347"/>
      <c r="P53" s="300" t="s">
        <v>191</v>
      </c>
      <c r="Q53" s="377">
        <v>18</v>
      </c>
      <c r="R53" s="302">
        <v>49.799999999999997</v>
      </c>
      <c r="S53" s="365">
        <v>49.700000000000003</v>
      </c>
      <c r="T53" s="290"/>
      <c r="U53" s="304"/>
      <c r="V53" s="292"/>
      <c r="W53" s="267"/>
      <c r="X53" s="293"/>
      <c r="Y53" s="269"/>
      <c r="Z53" s="1"/>
      <c r="AA53" s="160"/>
    </row>
    <row r="54" ht="26.25" customHeight="1">
      <c r="A54" s="224"/>
      <c r="B54" s="353"/>
      <c r="C54" s="352"/>
      <c r="D54" s="366"/>
      <c r="E54" s="367"/>
      <c r="F54" s="367"/>
      <c r="G54" s="295"/>
      <c r="H54" s="354" t="s">
        <v>154</v>
      </c>
      <c r="I54" s="355"/>
      <c r="J54" s="356"/>
      <c r="K54" s="357"/>
      <c r="L54" s="297"/>
      <c r="M54" s="298"/>
      <c r="N54" s="346"/>
      <c r="O54" s="347"/>
      <c r="P54" s="300" t="s">
        <v>191</v>
      </c>
      <c r="Q54" s="377">
        <v>17</v>
      </c>
      <c r="R54" s="302">
        <v>49.799999999999997</v>
      </c>
      <c r="S54" s="359">
        <v>49.700000000000003</v>
      </c>
      <c r="T54" s="290"/>
      <c r="U54" s="304"/>
      <c r="V54" s="292"/>
      <c r="W54" s="267"/>
      <c r="X54" s="293"/>
      <c r="Y54" s="269"/>
      <c r="Z54" s="1"/>
      <c r="AA54" s="160"/>
    </row>
    <row r="55" ht="27" customHeight="1">
      <c r="A55" s="224"/>
      <c r="B55" s="353"/>
      <c r="C55" s="352"/>
      <c r="D55" s="366"/>
      <c r="E55" s="367"/>
      <c r="F55" s="367"/>
      <c r="G55" s="295"/>
      <c r="H55" s="354" t="s">
        <v>155</v>
      </c>
      <c r="I55" s="355"/>
      <c r="J55" s="356"/>
      <c r="K55" s="357"/>
      <c r="L55" s="297"/>
      <c r="M55" s="298"/>
      <c r="N55" s="346"/>
      <c r="O55" s="347"/>
      <c r="P55" s="300" t="s">
        <v>191</v>
      </c>
      <c r="Q55" s="377">
        <v>16</v>
      </c>
      <c r="R55" s="302">
        <v>49.799999999999997</v>
      </c>
      <c r="S55" s="365">
        <v>49.700000000000003</v>
      </c>
      <c r="T55" s="290"/>
      <c r="U55" s="304"/>
      <c r="V55" s="292"/>
      <c r="W55" s="267"/>
      <c r="X55" s="293"/>
      <c r="Y55" s="269"/>
      <c r="Z55" s="1"/>
      <c r="AA55" s="160"/>
    </row>
    <row r="56" ht="27" customHeight="1">
      <c r="A56" s="224"/>
      <c r="B56" s="353"/>
      <c r="C56" s="352"/>
      <c r="D56" s="366"/>
      <c r="E56" s="367"/>
      <c r="F56" s="367"/>
      <c r="G56" s="295"/>
      <c r="H56" s="354" t="s">
        <v>194</v>
      </c>
      <c r="I56" s="355"/>
      <c r="J56" s="356"/>
      <c r="K56" s="357"/>
      <c r="L56" s="283"/>
      <c r="M56" s="284"/>
      <c r="N56" s="378"/>
      <c r="O56" s="379"/>
      <c r="P56" s="300" t="s">
        <v>191</v>
      </c>
      <c r="Q56" s="377">
        <v>15</v>
      </c>
      <c r="R56" s="302">
        <v>49.799999999999997</v>
      </c>
      <c r="S56" s="359">
        <v>49.700000000000003</v>
      </c>
      <c r="T56" s="310"/>
      <c r="U56" s="317"/>
      <c r="V56" s="292"/>
      <c r="W56" s="267"/>
      <c r="X56" s="293"/>
      <c r="Y56" s="269"/>
      <c r="Z56" s="1"/>
      <c r="AA56" s="160"/>
    </row>
    <row r="57" ht="29.25" customHeight="1">
      <c r="A57" s="224"/>
      <c r="B57" s="353"/>
      <c r="C57" s="352"/>
      <c r="D57" s="366"/>
      <c r="E57" s="367"/>
      <c r="F57" s="367"/>
      <c r="G57" s="295"/>
      <c r="H57" s="354" t="s">
        <v>195</v>
      </c>
      <c r="I57" s="355"/>
      <c r="J57" s="356"/>
      <c r="K57" s="357"/>
      <c r="L57" s="380"/>
      <c r="M57" s="217"/>
      <c r="N57" s="381"/>
      <c r="O57" s="219"/>
      <c r="P57" s="300" t="s">
        <v>191</v>
      </c>
      <c r="Q57" s="377">
        <v>14</v>
      </c>
      <c r="R57" s="302">
        <v>49.799999999999997</v>
      </c>
      <c r="S57" s="365">
        <v>49.700000000000003</v>
      </c>
      <c r="T57" s="314">
        <v>2.2999999999999998</v>
      </c>
      <c r="U57" s="319"/>
      <c r="V57" s="292"/>
      <c r="W57" s="267"/>
      <c r="X57" s="293"/>
      <c r="Y57" s="269"/>
      <c r="Z57" s="1"/>
      <c r="AA57" s="320"/>
    </row>
    <row r="58" ht="26.25" customHeight="1">
      <c r="A58" s="224"/>
      <c r="B58" s="353"/>
      <c r="C58" s="352"/>
      <c r="D58" s="366"/>
      <c r="E58" s="367"/>
      <c r="F58" s="367"/>
      <c r="G58" s="295"/>
      <c r="H58" s="354" t="s">
        <v>196</v>
      </c>
      <c r="I58" s="355"/>
      <c r="J58" s="356"/>
      <c r="K58" s="357"/>
      <c r="L58" s="380"/>
      <c r="M58" s="217"/>
      <c r="N58" s="381"/>
      <c r="O58" s="219"/>
      <c r="P58" s="300" t="s">
        <v>191</v>
      </c>
      <c r="Q58" s="377">
        <v>13</v>
      </c>
      <c r="R58" s="302">
        <v>49.799999999999997</v>
      </c>
      <c r="S58" s="359">
        <v>49.700000000000003</v>
      </c>
      <c r="T58" s="290"/>
      <c r="U58" s="291"/>
      <c r="V58" s="292"/>
      <c r="W58" s="267"/>
      <c r="X58" s="293"/>
      <c r="Y58" s="269"/>
      <c r="Z58" s="1"/>
      <c r="AA58" s="320"/>
    </row>
    <row r="59" ht="27.75" customHeight="1">
      <c r="A59" s="382"/>
      <c r="B59" s="383"/>
      <c r="C59" s="352"/>
      <c r="D59" s="366"/>
      <c r="E59" s="367"/>
      <c r="F59" s="367"/>
      <c r="G59" s="295"/>
      <c r="H59" s="354" t="s">
        <v>197</v>
      </c>
      <c r="I59" s="355"/>
      <c r="J59" s="356"/>
      <c r="K59" s="357"/>
      <c r="L59" s="380"/>
      <c r="M59" s="217"/>
      <c r="N59" s="381"/>
      <c r="O59" s="219"/>
      <c r="P59" s="300" t="s">
        <v>191</v>
      </c>
      <c r="Q59" s="377">
        <v>12</v>
      </c>
      <c r="R59" s="302">
        <v>49.799999999999997</v>
      </c>
      <c r="S59" s="359">
        <v>49.700000000000003</v>
      </c>
      <c r="T59" s="290"/>
      <c r="U59" s="291"/>
      <c r="V59" s="292"/>
      <c r="W59" s="267"/>
      <c r="X59" s="293"/>
      <c r="Y59" s="269"/>
      <c r="Z59" s="1"/>
      <c r="AA59" s="320"/>
    </row>
    <row r="60" s="1" customFormat="1" ht="27.75" customHeight="1">
      <c r="A60" s="384"/>
      <c r="B60" s="385" t="s">
        <v>130</v>
      </c>
      <c r="C60" s="352"/>
      <c r="D60" s="366"/>
      <c r="E60" s="367"/>
      <c r="F60" s="367"/>
      <c r="G60" s="295"/>
      <c r="H60" s="354" t="s">
        <v>198</v>
      </c>
      <c r="I60" s="355"/>
      <c r="J60" s="356"/>
      <c r="K60" s="357"/>
      <c r="L60" s="380"/>
      <c r="M60" s="217"/>
      <c r="N60" s="381"/>
      <c r="O60" s="219"/>
      <c r="P60" s="300" t="s">
        <v>191</v>
      </c>
      <c r="Q60" s="377">
        <v>11</v>
      </c>
      <c r="R60" s="302">
        <v>49.799999999999997</v>
      </c>
      <c r="S60" s="359">
        <v>49.700000000000003</v>
      </c>
      <c r="T60" s="290"/>
      <c r="U60" s="291"/>
      <c r="V60" s="292"/>
      <c r="W60" s="267"/>
      <c r="X60" s="293"/>
      <c r="Y60" s="269"/>
      <c r="AA60" s="320"/>
    </row>
    <row r="61" ht="42" customHeight="1">
      <c r="A61" s="384"/>
      <c r="B61" s="386"/>
      <c r="C61" s="387"/>
      <c r="D61" s="388"/>
      <c r="E61" s="389"/>
      <c r="F61" s="389"/>
      <c r="G61" s="390"/>
      <c r="H61" s="391" t="s">
        <v>199</v>
      </c>
      <c r="I61" s="392"/>
      <c r="J61" s="393"/>
      <c r="K61" s="394"/>
      <c r="L61" s="395"/>
      <c r="M61" s="396"/>
      <c r="N61" s="397"/>
      <c r="O61" s="398"/>
      <c r="P61" s="306" t="s">
        <v>191</v>
      </c>
      <c r="Q61" s="399">
        <v>10</v>
      </c>
      <c r="R61" s="308">
        <v>49.799999999999997</v>
      </c>
      <c r="S61" s="375">
        <v>49.700000000000003</v>
      </c>
      <c r="T61" s="400"/>
      <c r="U61" s="401"/>
      <c r="V61" s="402"/>
      <c r="W61" s="403"/>
      <c r="X61" s="404"/>
      <c r="Y61" s="405"/>
      <c r="Z61" s="406"/>
      <c r="AA61" s="407"/>
    </row>
    <row r="62" s="1" customFormat="1" ht="43.5" customHeight="1">
      <c r="A62" s="384"/>
      <c r="B62" s="386"/>
      <c r="C62" s="408"/>
      <c r="D62" s="409" t="s">
        <v>130</v>
      </c>
      <c r="E62" s="250"/>
      <c r="F62" s="250"/>
      <c r="G62" s="410" t="s">
        <v>200</v>
      </c>
      <c r="H62" s="342" t="s">
        <v>201</v>
      </c>
      <c r="I62" s="411">
        <v>1</v>
      </c>
      <c r="J62" s="412">
        <v>0.29999999999999999</v>
      </c>
      <c r="K62" s="413">
        <v>48.799999999999997</v>
      </c>
      <c r="L62" s="414" t="s">
        <v>202</v>
      </c>
      <c r="M62" s="415">
        <v>5</v>
      </c>
      <c r="N62" s="416">
        <v>49</v>
      </c>
      <c r="O62" s="417">
        <v>49.100000000000001</v>
      </c>
      <c r="P62" s="418" t="s">
        <v>203</v>
      </c>
      <c r="Q62" s="419">
        <v>135</v>
      </c>
      <c r="R62" s="419">
        <v>49.600000000000001</v>
      </c>
      <c r="S62" s="420">
        <v>49.5</v>
      </c>
      <c r="T62" s="421">
        <v>0.80000000000000004</v>
      </c>
      <c r="U62" s="202"/>
      <c r="V62" s="292"/>
      <c r="W62" s="267"/>
      <c r="X62" s="422"/>
      <c r="Y62" s="423"/>
      <c r="AA62" s="160"/>
    </row>
    <row r="63" s="1" customFormat="1" ht="43.5" customHeight="1">
      <c r="A63" s="384"/>
      <c r="B63" s="386"/>
      <c r="C63" s="424"/>
      <c r="D63" s="425"/>
      <c r="E63" s="425"/>
      <c r="F63" s="425"/>
      <c r="G63" s="426"/>
      <c r="H63" s="296" t="s">
        <v>204</v>
      </c>
      <c r="I63" s="86"/>
      <c r="J63" s="356"/>
      <c r="K63" s="427"/>
      <c r="L63" s="428" t="s">
        <v>202</v>
      </c>
      <c r="M63" s="429">
        <v>5</v>
      </c>
      <c r="N63" s="430">
        <v>49</v>
      </c>
      <c r="O63" s="431">
        <v>49.100000000000001</v>
      </c>
      <c r="P63" s="432" t="s">
        <v>203</v>
      </c>
      <c r="Q63" s="433">
        <v>134</v>
      </c>
      <c r="R63" s="433">
        <v>49.600000000000001</v>
      </c>
      <c r="S63" s="434">
        <v>49.5</v>
      </c>
      <c r="T63" s="201"/>
      <c r="U63" s="202"/>
      <c r="V63" s="292"/>
      <c r="W63" s="267"/>
      <c r="X63" s="422"/>
      <c r="Y63" s="423"/>
      <c r="AA63" s="160"/>
    </row>
    <row r="64" s="1" customFormat="1" ht="43.5" customHeight="1">
      <c r="A64" s="435"/>
      <c r="B64" s="436" t="s">
        <v>205</v>
      </c>
      <c r="C64" s="424"/>
      <c r="D64" s="425"/>
      <c r="E64" s="425"/>
      <c r="F64" s="425"/>
      <c r="G64" s="426"/>
      <c r="H64" s="354" t="s">
        <v>163</v>
      </c>
      <c r="I64" s="86"/>
      <c r="J64" s="356"/>
      <c r="K64" s="427"/>
      <c r="L64" s="428" t="s">
        <v>202</v>
      </c>
      <c r="M64" s="429">
        <v>5</v>
      </c>
      <c r="N64" s="430">
        <v>49</v>
      </c>
      <c r="O64" s="431">
        <v>49.100000000000001</v>
      </c>
      <c r="P64" s="432" t="s">
        <v>203</v>
      </c>
      <c r="Q64" s="433">
        <v>133</v>
      </c>
      <c r="R64" s="433">
        <v>49.600000000000001</v>
      </c>
      <c r="S64" s="434">
        <v>49.5</v>
      </c>
      <c r="T64" s="201"/>
      <c r="U64" s="202"/>
      <c r="V64" s="292"/>
      <c r="W64" s="267"/>
      <c r="X64" s="422"/>
      <c r="Y64" s="423"/>
      <c r="AA64" s="160"/>
    </row>
    <row r="65" s="1" customFormat="1" ht="43.5" customHeight="1">
      <c r="A65" s="437"/>
      <c r="B65" s="438"/>
      <c r="C65" s="424"/>
      <c r="D65" s="425"/>
      <c r="E65" s="425"/>
      <c r="F65" s="425"/>
      <c r="G65" s="426"/>
      <c r="H65" s="296" t="s">
        <v>159</v>
      </c>
      <c r="I65" s="86"/>
      <c r="J65" s="356"/>
      <c r="K65" s="427"/>
      <c r="L65" s="428" t="s">
        <v>202</v>
      </c>
      <c r="M65" s="429">
        <v>5</v>
      </c>
      <c r="N65" s="430">
        <v>49</v>
      </c>
      <c r="O65" s="431">
        <v>49.100000000000001</v>
      </c>
      <c r="P65" s="439" t="s">
        <v>203</v>
      </c>
      <c r="Q65" s="440">
        <v>132</v>
      </c>
      <c r="R65" s="440">
        <v>49.600000000000001</v>
      </c>
      <c r="S65" s="441">
        <v>49.5</v>
      </c>
      <c r="T65" s="442"/>
      <c r="U65" s="443"/>
      <c r="V65" s="292"/>
      <c r="W65" s="267"/>
      <c r="X65" s="422"/>
      <c r="Y65" s="423"/>
      <c r="AA65" s="160"/>
    </row>
    <row r="66" ht="39" customHeight="1">
      <c r="A66" s="437"/>
      <c r="B66" s="438"/>
      <c r="C66" s="435"/>
      <c r="D66" s="250" t="s">
        <v>205</v>
      </c>
      <c r="E66" s="250"/>
      <c r="F66" s="250"/>
      <c r="G66" s="444" t="s">
        <v>206</v>
      </c>
      <c r="H66" s="342" t="s">
        <v>207</v>
      </c>
      <c r="I66" s="86"/>
      <c r="J66" s="356"/>
      <c r="K66" s="427"/>
      <c r="L66" s="414" t="s">
        <v>202</v>
      </c>
      <c r="M66" s="415">
        <v>5</v>
      </c>
      <c r="N66" s="445">
        <v>49</v>
      </c>
      <c r="O66" s="446">
        <v>49.100000000000001</v>
      </c>
      <c r="P66" s="447" t="s">
        <v>208</v>
      </c>
      <c r="Q66" s="448">
        <v>127</v>
      </c>
      <c r="R66" s="449">
        <v>49.600000000000001</v>
      </c>
      <c r="S66" s="450">
        <v>49.5</v>
      </c>
      <c r="T66" s="314">
        <v>3</v>
      </c>
      <c r="U66" s="451"/>
      <c r="V66" s="266">
        <f>SUM(T62:T103)</f>
        <v>29.699999999999999</v>
      </c>
      <c r="W66" s="267" t="s">
        <v>209</v>
      </c>
      <c r="X66" s="293"/>
      <c r="Y66" s="269"/>
      <c r="Z66" s="1"/>
      <c r="AA66" s="247"/>
    </row>
    <row r="67" ht="35.25" customHeight="1">
      <c r="A67" s="437"/>
      <c r="B67" s="438"/>
      <c r="C67" s="437"/>
      <c r="D67" s="452"/>
      <c r="E67" s="452"/>
      <c r="F67" s="452"/>
      <c r="G67" s="444"/>
      <c r="H67" s="342" t="s">
        <v>210</v>
      </c>
      <c r="I67" s="86"/>
      <c r="J67" s="356"/>
      <c r="K67" s="427"/>
      <c r="L67" s="414" t="s">
        <v>202</v>
      </c>
      <c r="M67" s="415">
        <v>5</v>
      </c>
      <c r="N67" s="445">
        <v>49</v>
      </c>
      <c r="O67" s="431">
        <v>49.100000000000001</v>
      </c>
      <c r="P67" s="447" t="s">
        <v>208</v>
      </c>
      <c r="Q67" s="448">
        <v>126</v>
      </c>
      <c r="R67" s="453">
        <v>49.600000000000001</v>
      </c>
      <c r="S67" s="434">
        <v>49.5</v>
      </c>
      <c r="T67" s="290"/>
      <c r="U67" s="454"/>
      <c r="V67" s="292"/>
      <c r="W67" s="267"/>
      <c r="X67" s="293"/>
      <c r="Y67" s="269"/>
      <c r="Z67" s="1"/>
      <c r="AA67" s="160"/>
    </row>
    <row r="68" ht="30" customHeight="1">
      <c r="A68" s="437"/>
      <c r="B68" s="438"/>
      <c r="C68" s="437"/>
      <c r="D68" s="452"/>
      <c r="E68" s="452"/>
      <c r="F68" s="452"/>
      <c r="G68" s="444"/>
      <c r="H68" s="342" t="s">
        <v>211</v>
      </c>
      <c r="I68" s="86"/>
      <c r="J68" s="356"/>
      <c r="K68" s="427"/>
      <c r="L68" s="414" t="s">
        <v>202</v>
      </c>
      <c r="M68" s="415">
        <v>5</v>
      </c>
      <c r="N68" s="445">
        <v>49</v>
      </c>
      <c r="O68" s="431">
        <v>49.100000000000001</v>
      </c>
      <c r="P68" s="447" t="s">
        <v>208</v>
      </c>
      <c r="Q68" s="448">
        <v>125</v>
      </c>
      <c r="R68" s="453">
        <v>49.600000000000001</v>
      </c>
      <c r="S68" s="434">
        <v>49.5</v>
      </c>
      <c r="T68" s="290"/>
      <c r="U68" s="454"/>
      <c r="V68" s="292"/>
      <c r="W68" s="267"/>
      <c r="X68" s="293"/>
      <c r="Y68" s="269"/>
      <c r="Z68" s="1"/>
      <c r="AA68" s="160"/>
    </row>
    <row r="69" ht="30" customHeight="1">
      <c r="A69" s="437"/>
      <c r="B69" s="438"/>
      <c r="C69" s="437"/>
      <c r="D69" s="452"/>
      <c r="E69" s="452"/>
      <c r="F69" s="452"/>
      <c r="G69" s="444"/>
      <c r="H69" s="342" t="s">
        <v>212</v>
      </c>
      <c r="I69" s="86"/>
      <c r="J69" s="356"/>
      <c r="K69" s="427"/>
      <c r="L69" s="414" t="s">
        <v>202</v>
      </c>
      <c r="M69" s="415">
        <v>5</v>
      </c>
      <c r="N69" s="445">
        <v>49</v>
      </c>
      <c r="O69" s="431">
        <v>49.100000000000001</v>
      </c>
      <c r="P69" s="447" t="s">
        <v>208</v>
      </c>
      <c r="Q69" s="448">
        <v>124</v>
      </c>
      <c r="R69" s="453">
        <v>49.600000000000001</v>
      </c>
      <c r="S69" s="434">
        <v>49.5</v>
      </c>
      <c r="T69" s="290"/>
      <c r="U69" s="454"/>
      <c r="V69" s="292"/>
      <c r="W69" s="267"/>
      <c r="X69" s="293"/>
      <c r="Y69" s="269"/>
      <c r="Z69" s="1"/>
      <c r="AA69" s="160"/>
    </row>
    <row r="70" ht="30" customHeight="1">
      <c r="A70" s="437"/>
      <c r="B70" s="438"/>
      <c r="C70" s="437"/>
      <c r="D70" s="452"/>
      <c r="E70" s="452"/>
      <c r="F70" s="452"/>
      <c r="G70" s="444"/>
      <c r="H70" s="342" t="s">
        <v>213</v>
      </c>
      <c r="I70" s="86"/>
      <c r="J70" s="356"/>
      <c r="K70" s="427"/>
      <c r="L70" s="414" t="s">
        <v>202</v>
      </c>
      <c r="M70" s="415">
        <v>5</v>
      </c>
      <c r="N70" s="445">
        <v>49</v>
      </c>
      <c r="O70" s="431">
        <v>49.100000000000001</v>
      </c>
      <c r="P70" s="447" t="s">
        <v>208</v>
      </c>
      <c r="Q70" s="448">
        <v>123</v>
      </c>
      <c r="R70" s="453">
        <v>49.600000000000001</v>
      </c>
      <c r="S70" s="434">
        <v>49.5</v>
      </c>
      <c r="T70" s="290"/>
      <c r="U70" s="454"/>
      <c r="V70" s="292"/>
      <c r="W70" s="267"/>
      <c r="X70" s="293"/>
      <c r="Y70" s="269"/>
      <c r="Z70" s="1"/>
      <c r="AA70" s="160"/>
    </row>
    <row r="71" ht="30" customHeight="1">
      <c r="A71" s="437"/>
      <c r="B71" s="438"/>
      <c r="C71" s="437"/>
      <c r="D71" s="452"/>
      <c r="E71" s="452"/>
      <c r="F71" s="452"/>
      <c r="G71" s="444"/>
      <c r="H71" s="342" t="s">
        <v>214</v>
      </c>
      <c r="I71" s="86"/>
      <c r="J71" s="356"/>
      <c r="K71" s="427"/>
      <c r="L71" s="414" t="s">
        <v>202</v>
      </c>
      <c r="M71" s="415">
        <v>5</v>
      </c>
      <c r="N71" s="445">
        <v>49</v>
      </c>
      <c r="O71" s="431">
        <v>49.100000000000001</v>
      </c>
      <c r="P71" s="447" t="s">
        <v>208</v>
      </c>
      <c r="Q71" s="448">
        <v>122</v>
      </c>
      <c r="R71" s="453">
        <v>49.600000000000001</v>
      </c>
      <c r="S71" s="434">
        <v>49.5</v>
      </c>
      <c r="T71" s="290"/>
      <c r="U71" s="454"/>
      <c r="V71" s="292"/>
      <c r="W71" s="267"/>
      <c r="X71" s="293"/>
      <c r="Y71" s="269"/>
      <c r="Z71" s="1"/>
      <c r="AA71" s="160"/>
    </row>
    <row r="72" ht="28.5" customHeight="1">
      <c r="A72" s="455"/>
      <c r="B72" s="456"/>
      <c r="C72" s="437"/>
      <c r="D72" s="452"/>
      <c r="E72" s="452"/>
      <c r="F72" s="452"/>
      <c r="G72" s="444"/>
      <c r="H72" s="342" t="s">
        <v>215</v>
      </c>
      <c r="I72" s="86"/>
      <c r="J72" s="356"/>
      <c r="K72" s="427"/>
      <c r="L72" s="414" t="s">
        <v>202</v>
      </c>
      <c r="M72" s="415">
        <v>5</v>
      </c>
      <c r="N72" s="445">
        <v>49</v>
      </c>
      <c r="O72" s="431">
        <v>49.100000000000001</v>
      </c>
      <c r="P72" s="447" t="s">
        <v>208</v>
      </c>
      <c r="Q72" s="448">
        <v>121</v>
      </c>
      <c r="R72" s="453">
        <v>49.600000000000001</v>
      </c>
      <c r="S72" s="434">
        <v>49.5</v>
      </c>
      <c r="T72" s="290"/>
      <c r="U72" s="454"/>
      <c r="V72" s="292"/>
      <c r="W72" s="267"/>
      <c r="X72" s="293"/>
      <c r="Y72" s="269"/>
      <c r="Z72" s="1"/>
      <c r="AA72" s="160"/>
    </row>
    <row r="73" ht="28.5" customHeight="1">
      <c r="A73" s="457"/>
      <c r="B73" s="458" t="s">
        <v>205</v>
      </c>
      <c r="C73" s="437"/>
      <c r="D73" s="452"/>
      <c r="E73" s="452"/>
      <c r="F73" s="452"/>
      <c r="G73" s="444"/>
      <c r="H73" s="342" t="s">
        <v>216</v>
      </c>
      <c r="I73" s="86"/>
      <c r="J73" s="356"/>
      <c r="K73" s="427"/>
      <c r="L73" s="414" t="s">
        <v>202</v>
      </c>
      <c r="M73" s="415">
        <v>5</v>
      </c>
      <c r="N73" s="445">
        <v>49</v>
      </c>
      <c r="O73" s="431">
        <v>49.100000000000001</v>
      </c>
      <c r="P73" s="447" t="s">
        <v>208</v>
      </c>
      <c r="Q73" s="448">
        <v>120</v>
      </c>
      <c r="R73" s="453">
        <v>49.600000000000001</v>
      </c>
      <c r="S73" s="434">
        <v>49.5</v>
      </c>
      <c r="T73" s="290"/>
      <c r="U73" s="454"/>
      <c r="V73" s="292"/>
      <c r="W73" s="267"/>
      <c r="X73" s="293"/>
      <c r="Y73" s="269"/>
      <c r="Z73" s="1"/>
      <c r="AA73" s="160"/>
    </row>
    <row r="74" ht="28.5" customHeight="1">
      <c r="A74" s="459"/>
      <c r="B74" s="460"/>
      <c r="C74" s="455"/>
      <c r="D74" s="461"/>
      <c r="E74" s="461"/>
      <c r="F74" s="461"/>
      <c r="G74" s="462"/>
      <c r="H74" s="342" t="s">
        <v>217</v>
      </c>
      <c r="I74" s="86"/>
      <c r="J74" s="356"/>
      <c r="K74" s="427"/>
      <c r="L74" s="414" t="s">
        <v>202</v>
      </c>
      <c r="M74" s="415">
        <v>5</v>
      </c>
      <c r="N74" s="445">
        <v>49</v>
      </c>
      <c r="O74" s="431">
        <v>49.100000000000001</v>
      </c>
      <c r="P74" s="447" t="s">
        <v>208</v>
      </c>
      <c r="Q74" s="448">
        <v>119</v>
      </c>
      <c r="R74" s="453">
        <v>49.600000000000001</v>
      </c>
      <c r="S74" s="434">
        <v>49.5</v>
      </c>
      <c r="T74" s="310"/>
      <c r="U74" s="463"/>
      <c r="V74" s="292"/>
      <c r="W74" s="267"/>
      <c r="X74" s="293"/>
      <c r="Y74" s="269"/>
      <c r="Z74" s="1"/>
      <c r="AA74" s="160"/>
    </row>
    <row r="75" ht="27.75" customHeight="1">
      <c r="A75" s="464"/>
      <c r="B75" s="465" t="s">
        <v>205</v>
      </c>
      <c r="C75" s="457"/>
      <c r="D75" s="364" t="s">
        <v>205</v>
      </c>
      <c r="E75" s="364"/>
      <c r="F75" s="364"/>
      <c r="G75" s="466" t="s">
        <v>206</v>
      </c>
      <c r="H75" s="342" t="s">
        <v>218</v>
      </c>
      <c r="I75" s="86"/>
      <c r="J75" s="356"/>
      <c r="K75" s="427"/>
      <c r="L75" s="414" t="s">
        <v>202</v>
      </c>
      <c r="M75" s="415">
        <v>5</v>
      </c>
      <c r="N75" s="445">
        <v>49</v>
      </c>
      <c r="O75" s="431">
        <v>49.100000000000001</v>
      </c>
      <c r="P75" s="447" t="s">
        <v>208</v>
      </c>
      <c r="Q75" s="448">
        <v>118</v>
      </c>
      <c r="R75" s="453">
        <v>49.600000000000001</v>
      </c>
      <c r="S75" s="434">
        <v>49.5</v>
      </c>
      <c r="T75" s="467">
        <v>1.6000000000000001</v>
      </c>
      <c r="U75" s="468"/>
      <c r="V75" s="292"/>
      <c r="W75" s="267"/>
      <c r="X75" s="293"/>
      <c r="Y75" s="269"/>
      <c r="Z75" s="1"/>
      <c r="AA75" s="362"/>
    </row>
    <row r="76" ht="26.25" customHeight="1">
      <c r="A76" s="469"/>
      <c r="B76" s="470"/>
      <c r="C76" s="459"/>
      <c r="D76" s="471"/>
      <c r="E76" s="471"/>
      <c r="F76" s="471"/>
      <c r="G76" s="472"/>
      <c r="H76" s="342" t="s">
        <v>219</v>
      </c>
      <c r="I76" s="86"/>
      <c r="J76" s="356"/>
      <c r="K76" s="427"/>
      <c r="L76" s="414" t="s">
        <v>202</v>
      </c>
      <c r="M76" s="415">
        <v>5</v>
      </c>
      <c r="N76" s="445">
        <v>49</v>
      </c>
      <c r="O76" s="431">
        <v>49.100000000000001</v>
      </c>
      <c r="P76" s="473" t="s">
        <v>208</v>
      </c>
      <c r="Q76" s="474">
        <v>117</v>
      </c>
      <c r="R76" s="475">
        <v>49.600000000000001</v>
      </c>
      <c r="S76" s="441">
        <v>49.5</v>
      </c>
      <c r="T76" s="476"/>
      <c r="U76" s="463"/>
      <c r="V76" s="292"/>
      <c r="W76" s="267"/>
      <c r="X76" s="293"/>
      <c r="Y76" s="269"/>
      <c r="Z76" s="1"/>
      <c r="AA76" s="362"/>
    </row>
    <row r="77" ht="28.5" customHeight="1">
      <c r="A77" s="469"/>
      <c r="B77" s="470"/>
      <c r="C77" s="464"/>
      <c r="D77" s="477" t="s">
        <v>205</v>
      </c>
      <c r="E77" s="477"/>
      <c r="F77" s="477"/>
      <c r="G77" s="466" t="s">
        <v>206</v>
      </c>
      <c r="H77" s="342" t="s">
        <v>220</v>
      </c>
      <c r="I77" s="86"/>
      <c r="J77" s="356"/>
      <c r="K77" s="427"/>
      <c r="L77" s="414" t="s">
        <v>221</v>
      </c>
      <c r="M77" s="415">
        <v>10</v>
      </c>
      <c r="N77" s="445">
        <v>49</v>
      </c>
      <c r="O77" s="431">
        <v>49.100000000000001</v>
      </c>
      <c r="P77" s="418" t="s">
        <v>222</v>
      </c>
      <c r="Q77" s="419">
        <v>112</v>
      </c>
      <c r="R77" s="478">
        <v>49.600000000000001</v>
      </c>
      <c r="S77" s="420">
        <v>49.5</v>
      </c>
      <c r="T77" s="467">
        <v>6.7999999999999998</v>
      </c>
      <c r="U77" s="468"/>
      <c r="V77" s="292"/>
      <c r="W77" s="267"/>
      <c r="X77" s="293"/>
      <c r="Y77" s="269"/>
      <c r="Z77" s="1"/>
      <c r="AA77" s="479"/>
    </row>
    <row r="78" ht="29.25" customHeight="1">
      <c r="A78" s="469"/>
      <c r="B78" s="470"/>
      <c r="C78" s="469"/>
      <c r="D78" s="480"/>
      <c r="E78" s="480"/>
      <c r="F78" s="480"/>
      <c r="G78" s="481"/>
      <c r="H78" s="342" t="s">
        <v>223</v>
      </c>
      <c r="I78" s="86"/>
      <c r="J78" s="356"/>
      <c r="K78" s="427"/>
      <c r="L78" s="414" t="s">
        <v>221</v>
      </c>
      <c r="M78" s="415">
        <v>10</v>
      </c>
      <c r="N78" s="445">
        <v>49</v>
      </c>
      <c r="O78" s="431">
        <v>49.100000000000001</v>
      </c>
      <c r="P78" s="447" t="s">
        <v>222</v>
      </c>
      <c r="Q78" s="448">
        <v>111</v>
      </c>
      <c r="R78" s="453">
        <v>49.600000000000001</v>
      </c>
      <c r="S78" s="434">
        <v>49.5</v>
      </c>
      <c r="T78" s="482"/>
      <c r="U78" s="454"/>
      <c r="V78" s="292"/>
      <c r="W78" s="267"/>
      <c r="X78" s="293"/>
      <c r="Y78" s="269"/>
      <c r="Z78" s="1"/>
      <c r="AA78" s="479"/>
    </row>
    <row r="79" ht="28.5" customHeight="1">
      <c r="A79" s="469"/>
      <c r="B79" s="470"/>
      <c r="C79" s="469"/>
      <c r="D79" s="480"/>
      <c r="E79" s="480"/>
      <c r="F79" s="480"/>
      <c r="G79" s="481"/>
      <c r="H79" s="342" t="s">
        <v>224</v>
      </c>
      <c r="I79" s="86"/>
      <c r="J79" s="356"/>
      <c r="K79" s="427"/>
      <c r="L79" s="414" t="s">
        <v>221</v>
      </c>
      <c r="M79" s="415">
        <v>10</v>
      </c>
      <c r="N79" s="445">
        <v>49</v>
      </c>
      <c r="O79" s="431">
        <v>49.100000000000001</v>
      </c>
      <c r="P79" s="447" t="s">
        <v>222</v>
      </c>
      <c r="Q79" s="448">
        <v>110</v>
      </c>
      <c r="R79" s="453">
        <v>49.600000000000001</v>
      </c>
      <c r="S79" s="434">
        <v>49.5</v>
      </c>
      <c r="T79" s="482"/>
      <c r="U79" s="454"/>
      <c r="V79" s="292"/>
      <c r="W79" s="267"/>
      <c r="X79" s="293"/>
      <c r="Y79" s="269"/>
      <c r="Z79" s="1"/>
      <c r="AA79" s="479"/>
    </row>
    <row r="80" ht="29.25" customHeight="1">
      <c r="A80" s="469"/>
      <c r="B80" s="470"/>
      <c r="C80" s="469"/>
      <c r="D80" s="480"/>
      <c r="E80" s="480"/>
      <c r="F80" s="480"/>
      <c r="G80" s="481"/>
      <c r="H80" s="342" t="s">
        <v>225</v>
      </c>
      <c r="I80" s="86"/>
      <c r="J80" s="356"/>
      <c r="K80" s="427"/>
      <c r="L80" s="414" t="s">
        <v>221</v>
      </c>
      <c r="M80" s="415">
        <v>10</v>
      </c>
      <c r="N80" s="445">
        <v>49</v>
      </c>
      <c r="O80" s="431">
        <v>49.100000000000001</v>
      </c>
      <c r="P80" s="447" t="s">
        <v>222</v>
      </c>
      <c r="Q80" s="448">
        <v>109</v>
      </c>
      <c r="R80" s="453">
        <v>49.600000000000001</v>
      </c>
      <c r="S80" s="434">
        <v>49.5</v>
      </c>
      <c r="T80" s="482"/>
      <c r="U80" s="454"/>
      <c r="V80" s="292"/>
      <c r="W80" s="267"/>
      <c r="X80" s="293"/>
      <c r="Y80" s="269"/>
      <c r="Z80" s="1"/>
      <c r="AA80" s="479"/>
    </row>
    <row r="81" ht="27" customHeight="1">
      <c r="A81" s="459"/>
      <c r="B81" s="460"/>
      <c r="C81" s="469"/>
      <c r="D81" s="480"/>
      <c r="E81" s="480"/>
      <c r="F81" s="480"/>
      <c r="G81" s="481"/>
      <c r="H81" s="483" t="s">
        <v>226</v>
      </c>
      <c r="I81" s="86"/>
      <c r="J81" s="356"/>
      <c r="K81" s="427"/>
      <c r="L81" s="414" t="s">
        <v>221</v>
      </c>
      <c r="M81" s="415">
        <v>10</v>
      </c>
      <c r="N81" s="445">
        <v>49</v>
      </c>
      <c r="O81" s="431">
        <v>49.100000000000001</v>
      </c>
      <c r="P81" s="447" t="s">
        <v>222</v>
      </c>
      <c r="Q81" s="448">
        <v>108</v>
      </c>
      <c r="R81" s="453">
        <v>49.600000000000001</v>
      </c>
      <c r="S81" s="434">
        <v>49.5</v>
      </c>
      <c r="T81" s="482"/>
      <c r="U81" s="454"/>
      <c r="V81" s="292"/>
      <c r="W81" s="267"/>
      <c r="X81" s="293"/>
      <c r="Y81" s="269"/>
      <c r="Z81" s="1"/>
      <c r="AA81" s="479"/>
    </row>
    <row r="82" ht="24" customHeight="1">
      <c r="A82" s="484"/>
      <c r="B82" s="485" t="s">
        <v>130</v>
      </c>
      <c r="C82" s="469"/>
      <c r="D82" s="480"/>
      <c r="E82" s="480"/>
      <c r="F82" s="480"/>
      <c r="G82" s="481"/>
      <c r="H82" s="486" t="s">
        <v>227</v>
      </c>
      <c r="I82" s="86"/>
      <c r="J82" s="356"/>
      <c r="K82" s="427"/>
      <c r="L82" s="414" t="s">
        <v>221</v>
      </c>
      <c r="M82" s="415">
        <v>10</v>
      </c>
      <c r="N82" s="445">
        <v>49</v>
      </c>
      <c r="O82" s="431">
        <v>49.100000000000001</v>
      </c>
      <c r="P82" s="447" t="s">
        <v>222</v>
      </c>
      <c r="Q82" s="448">
        <v>107</v>
      </c>
      <c r="R82" s="453">
        <v>49.600000000000001</v>
      </c>
      <c r="S82" s="434">
        <v>49.5</v>
      </c>
      <c r="T82" s="482"/>
      <c r="U82" s="454"/>
      <c r="V82" s="292"/>
      <c r="W82" s="267"/>
      <c r="X82" s="293"/>
      <c r="Y82" s="269"/>
      <c r="Z82" s="1"/>
      <c r="AA82" s="479"/>
    </row>
    <row r="83" s="1" customFormat="1" ht="24" customHeight="1">
      <c r="A83" s="487"/>
      <c r="B83" s="438"/>
      <c r="C83" s="459"/>
      <c r="D83" s="471"/>
      <c r="E83" s="471"/>
      <c r="F83" s="471"/>
      <c r="G83" s="472"/>
      <c r="H83" s="486" t="s">
        <v>228</v>
      </c>
      <c r="I83" s="86"/>
      <c r="J83" s="356"/>
      <c r="K83" s="427"/>
      <c r="L83" s="414" t="s">
        <v>221</v>
      </c>
      <c r="M83" s="415">
        <v>10</v>
      </c>
      <c r="N83" s="445">
        <v>49</v>
      </c>
      <c r="O83" s="431">
        <v>49.100000000000001</v>
      </c>
      <c r="P83" s="473" t="s">
        <v>222</v>
      </c>
      <c r="Q83" s="474">
        <v>106</v>
      </c>
      <c r="R83" s="475">
        <v>49.600000000000001</v>
      </c>
      <c r="S83" s="441">
        <v>49.5</v>
      </c>
      <c r="T83" s="488"/>
      <c r="U83" s="463"/>
      <c r="V83" s="292"/>
      <c r="W83" s="267"/>
      <c r="X83" s="293"/>
      <c r="Y83" s="269"/>
      <c r="AA83" s="489"/>
    </row>
    <row r="84" s="1" customFormat="1" ht="24" customHeight="1">
      <c r="A84" s="487"/>
      <c r="B84" s="438"/>
      <c r="C84" s="490"/>
      <c r="D84" s="491" t="s">
        <v>130</v>
      </c>
      <c r="E84" s="491"/>
      <c r="F84" s="491"/>
      <c r="G84" s="466" t="s">
        <v>229</v>
      </c>
      <c r="H84" s="354" t="s">
        <v>230</v>
      </c>
      <c r="I84" s="86"/>
      <c r="J84" s="356"/>
      <c r="K84" s="427"/>
      <c r="L84" s="414" t="s">
        <v>231</v>
      </c>
      <c r="M84" s="415">
        <v>15</v>
      </c>
      <c r="N84" s="445">
        <v>49</v>
      </c>
      <c r="O84" s="431">
        <v>49.100000000000001</v>
      </c>
      <c r="P84" s="418" t="s">
        <v>232</v>
      </c>
      <c r="Q84" s="419">
        <v>101</v>
      </c>
      <c r="R84" s="478">
        <v>49.600000000000001</v>
      </c>
      <c r="S84" s="420">
        <v>49.5</v>
      </c>
      <c r="T84" s="314">
        <v>2.7000000000000002</v>
      </c>
      <c r="U84" s="451"/>
      <c r="V84" s="292"/>
      <c r="W84" s="267"/>
      <c r="X84" s="293"/>
      <c r="Y84" s="269"/>
      <c r="AA84" s="96"/>
    </row>
    <row r="85" s="1" customFormat="1" ht="24" customHeight="1">
      <c r="A85" s="492"/>
      <c r="B85" s="456"/>
      <c r="C85" s="493"/>
      <c r="D85" s="452"/>
      <c r="E85" s="452"/>
      <c r="F85" s="452"/>
      <c r="G85" s="481"/>
      <c r="H85" s="354" t="s">
        <v>233</v>
      </c>
      <c r="I85" s="86"/>
      <c r="J85" s="356"/>
      <c r="K85" s="427"/>
      <c r="L85" s="414" t="s">
        <v>231</v>
      </c>
      <c r="M85" s="415">
        <v>15</v>
      </c>
      <c r="N85" s="445">
        <v>49</v>
      </c>
      <c r="O85" s="431">
        <v>49.100000000000001</v>
      </c>
      <c r="P85" s="447" t="s">
        <v>232</v>
      </c>
      <c r="Q85" s="448">
        <v>100</v>
      </c>
      <c r="R85" s="453">
        <v>49.600000000000001</v>
      </c>
      <c r="S85" s="434">
        <v>49.5</v>
      </c>
      <c r="T85" s="494"/>
      <c r="U85" s="454"/>
      <c r="V85" s="292"/>
      <c r="W85" s="267"/>
      <c r="X85" s="293"/>
      <c r="Y85" s="269"/>
      <c r="AA85" s="489"/>
    </row>
    <row r="86" s="1" customFormat="1" ht="24" customHeight="1">
      <c r="A86" s="495"/>
      <c r="B86" s="496" t="s">
        <v>130</v>
      </c>
      <c r="C86" s="493"/>
      <c r="D86" s="452"/>
      <c r="E86" s="452"/>
      <c r="F86" s="452"/>
      <c r="G86" s="481"/>
      <c r="H86" s="354" t="s">
        <v>234</v>
      </c>
      <c r="I86" s="86"/>
      <c r="J86" s="356"/>
      <c r="K86" s="427"/>
      <c r="L86" s="414" t="s">
        <v>231</v>
      </c>
      <c r="M86" s="415">
        <v>15</v>
      </c>
      <c r="N86" s="445">
        <v>49</v>
      </c>
      <c r="O86" s="431">
        <v>49.100000000000001</v>
      </c>
      <c r="P86" s="447" t="s">
        <v>232</v>
      </c>
      <c r="Q86" s="448">
        <v>99</v>
      </c>
      <c r="R86" s="453">
        <v>49.600000000000001</v>
      </c>
      <c r="S86" s="434">
        <v>49.5</v>
      </c>
      <c r="T86" s="494"/>
      <c r="U86" s="454"/>
      <c r="V86" s="292"/>
      <c r="W86" s="267"/>
      <c r="X86" s="293"/>
      <c r="Y86" s="269"/>
      <c r="AA86" s="489"/>
    </row>
    <row r="87" s="1" customFormat="1" ht="24" customHeight="1">
      <c r="A87" s="497"/>
      <c r="B87" s="436"/>
      <c r="C87" s="498"/>
      <c r="D87" s="461"/>
      <c r="E87" s="461"/>
      <c r="F87" s="461"/>
      <c r="G87" s="472"/>
      <c r="H87" s="342" t="s">
        <v>235</v>
      </c>
      <c r="I87" s="86"/>
      <c r="J87" s="356"/>
      <c r="K87" s="427"/>
      <c r="L87" s="414" t="s">
        <v>231</v>
      </c>
      <c r="M87" s="415">
        <v>15</v>
      </c>
      <c r="N87" s="445">
        <v>49</v>
      </c>
      <c r="O87" s="431">
        <v>49.100000000000001</v>
      </c>
      <c r="P87" s="447" t="s">
        <v>232</v>
      </c>
      <c r="Q87" s="448">
        <v>98</v>
      </c>
      <c r="R87" s="453">
        <v>49.600000000000001</v>
      </c>
      <c r="S87" s="434">
        <v>49.5</v>
      </c>
      <c r="T87" s="499"/>
      <c r="U87" s="454"/>
      <c r="V87" s="292"/>
      <c r="W87" s="267"/>
      <c r="X87" s="293"/>
      <c r="Y87" s="269"/>
      <c r="AA87" s="489"/>
    </row>
    <row r="88" ht="26.25" customHeight="1">
      <c r="A88" s="493"/>
      <c r="B88" s="438"/>
      <c r="C88" s="495"/>
      <c r="D88" s="280" t="s">
        <v>130</v>
      </c>
      <c r="E88" s="280"/>
      <c r="F88" s="280"/>
      <c r="G88" s="466" t="s">
        <v>229</v>
      </c>
      <c r="H88" s="342" t="s">
        <v>236</v>
      </c>
      <c r="I88" s="86"/>
      <c r="J88" s="356"/>
      <c r="K88" s="427"/>
      <c r="L88" s="414" t="s">
        <v>231</v>
      </c>
      <c r="M88" s="415">
        <v>15</v>
      </c>
      <c r="N88" s="445">
        <v>49</v>
      </c>
      <c r="O88" s="431">
        <v>49.100000000000001</v>
      </c>
      <c r="P88" s="447" t="s">
        <v>232</v>
      </c>
      <c r="Q88" s="448">
        <v>97</v>
      </c>
      <c r="R88" s="453">
        <v>49.600000000000001</v>
      </c>
      <c r="S88" s="434">
        <v>49.5</v>
      </c>
      <c r="T88" s="290">
        <v>1.8</v>
      </c>
      <c r="U88" s="454"/>
      <c r="V88" s="292"/>
      <c r="W88" s="267"/>
      <c r="X88" s="293"/>
      <c r="Y88" s="269"/>
      <c r="Z88" s="1"/>
      <c r="AA88" s="362"/>
    </row>
    <row r="89" s="1" customFormat="1" ht="26.25" customHeight="1">
      <c r="A89" s="498"/>
      <c r="B89" s="456"/>
      <c r="C89" s="497"/>
      <c r="D89" s="250"/>
      <c r="E89" s="250"/>
      <c r="F89" s="250"/>
      <c r="G89" s="444"/>
      <c r="H89" s="354" t="s">
        <v>237</v>
      </c>
      <c r="I89" s="86"/>
      <c r="J89" s="356"/>
      <c r="K89" s="427"/>
      <c r="L89" s="414" t="s">
        <v>231</v>
      </c>
      <c r="M89" s="415">
        <v>15</v>
      </c>
      <c r="N89" s="445">
        <v>49</v>
      </c>
      <c r="O89" s="431">
        <v>49.100000000000001</v>
      </c>
      <c r="P89" s="447" t="s">
        <v>232</v>
      </c>
      <c r="Q89" s="448">
        <v>96</v>
      </c>
      <c r="R89" s="453">
        <v>49.600000000000001</v>
      </c>
      <c r="S89" s="434">
        <v>49.5</v>
      </c>
      <c r="T89" s="290"/>
      <c r="U89" s="454"/>
      <c r="V89" s="292"/>
      <c r="W89" s="267"/>
      <c r="X89" s="293"/>
      <c r="Y89" s="269"/>
      <c r="AA89" s="362"/>
    </row>
    <row r="90" ht="31.5" customHeight="1">
      <c r="A90" s="500"/>
      <c r="B90" s="496" t="s">
        <v>130</v>
      </c>
      <c r="C90" s="493"/>
      <c r="D90" s="452"/>
      <c r="E90" s="452"/>
      <c r="F90" s="452"/>
      <c r="G90" s="481"/>
      <c r="H90" s="354" t="s">
        <v>238</v>
      </c>
      <c r="I90" s="86"/>
      <c r="J90" s="356"/>
      <c r="K90" s="427"/>
      <c r="L90" s="414" t="s">
        <v>231</v>
      </c>
      <c r="M90" s="415">
        <v>15</v>
      </c>
      <c r="N90" s="445">
        <v>49</v>
      </c>
      <c r="O90" s="431">
        <v>49.100000000000001</v>
      </c>
      <c r="P90" s="447" t="s">
        <v>232</v>
      </c>
      <c r="Q90" s="448">
        <v>95</v>
      </c>
      <c r="R90" s="453">
        <v>49.600000000000001</v>
      </c>
      <c r="S90" s="434">
        <v>49.5</v>
      </c>
      <c r="T90" s="501"/>
      <c r="U90" s="454"/>
      <c r="V90" s="292"/>
      <c r="W90" s="267"/>
      <c r="X90" s="293"/>
      <c r="Y90" s="269"/>
      <c r="Z90" s="1"/>
      <c r="AA90" s="362"/>
    </row>
    <row r="91" ht="30.75" customHeight="1">
      <c r="A91" s="437"/>
      <c r="B91" s="438"/>
      <c r="C91" s="498"/>
      <c r="D91" s="461"/>
      <c r="E91" s="461"/>
      <c r="F91" s="461"/>
      <c r="G91" s="472"/>
      <c r="H91" s="354" t="s">
        <v>239</v>
      </c>
      <c r="I91" s="86"/>
      <c r="J91" s="356"/>
      <c r="K91" s="427"/>
      <c r="L91" s="414" t="s">
        <v>231</v>
      </c>
      <c r="M91" s="415">
        <v>15</v>
      </c>
      <c r="N91" s="445">
        <v>49</v>
      </c>
      <c r="O91" s="431">
        <v>49.100000000000001</v>
      </c>
      <c r="P91" s="473" t="s">
        <v>232</v>
      </c>
      <c r="Q91" s="474">
        <v>94</v>
      </c>
      <c r="R91" s="475">
        <v>49.600000000000001</v>
      </c>
      <c r="S91" s="441">
        <v>49.5</v>
      </c>
      <c r="T91" s="502"/>
      <c r="U91" s="463"/>
      <c r="V91" s="292"/>
      <c r="W91" s="267"/>
      <c r="X91" s="293"/>
      <c r="Y91" s="269"/>
      <c r="Z91" s="1"/>
      <c r="AA91" s="362"/>
    </row>
    <row r="92" ht="24" customHeight="1">
      <c r="A92" s="437"/>
      <c r="B92" s="438"/>
      <c r="C92" s="500"/>
      <c r="D92" s="280" t="s">
        <v>130</v>
      </c>
      <c r="E92" s="280"/>
      <c r="F92" s="280"/>
      <c r="G92" s="466" t="s">
        <v>206</v>
      </c>
      <c r="H92" s="342" t="s">
        <v>240</v>
      </c>
      <c r="I92" s="86"/>
      <c r="J92" s="356"/>
      <c r="K92" s="427"/>
      <c r="L92" s="414" t="s">
        <v>231</v>
      </c>
      <c r="M92" s="429">
        <v>15</v>
      </c>
      <c r="N92" s="503">
        <v>49</v>
      </c>
      <c r="O92" s="431">
        <v>49.100000000000001</v>
      </c>
      <c r="P92" s="418" t="s">
        <v>241</v>
      </c>
      <c r="Q92" s="419">
        <v>89</v>
      </c>
      <c r="R92" s="478">
        <v>49.600000000000001</v>
      </c>
      <c r="S92" s="420">
        <v>49.5</v>
      </c>
      <c r="T92" s="314">
        <v>3.1000000000000001</v>
      </c>
      <c r="U92" s="468"/>
      <c r="V92" s="292"/>
      <c r="W92" s="267"/>
      <c r="X92" s="293"/>
      <c r="Y92" s="269"/>
      <c r="Z92" s="1"/>
      <c r="AA92" s="247"/>
    </row>
    <row r="93" ht="27" customHeight="1">
      <c r="A93" s="437"/>
      <c r="B93" s="438"/>
      <c r="C93" s="437"/>
      <c r="D93" s="452"/>
      <c r="E93" s="452"/>
      <c r="F93" s="452"/>
      <c r="G93" s="444"/>
      <c r="H93" s="354" t="s">
        <v>242</v>
      </c>
      <c r="I93" s="86"/>
      <c r="J93" s="356"/>
      <c r="K93" s="427"/>
      <c r="L93" s="414" t="s">
        <v>231</v>
      </c>
      <c r="M93" s="429">
        <v>15</v>
      </c>
      <c r="N93" s="503">
        <v>49</v>
      </c>
      <c r="O93" s="431">
        <v>49.100000000000001</v>
      </c>
      <c r="P93" s="447" t="s">
        <v>241</v>
      </c>
      <c r="Q93" s="448">
        <v>88</v>
      </c>
      <c r="R93" s="453">
        <v>49.600000000000001</v>
      </c>
      <c r="S93" s="434">
        <v>49.5</v>
      </c>
      <c r="T93" s="494"/>
      <c r="U93" s="451"/>
      <c r="V93" s="292"/>
      <c r="W93" s="267"/>
      <c r="X93" s="293"/>
      <c r="Y93" s="269"/>
      <c r="Z93" s="1"/>
      <c r="AA93" s="247"/>
    </row>
    <row r="94" ht="25.5" customHeight="1">
      <c r="A94" s="455"/>
      <c r="B94" s="456"/>
      <c r="C94" s="437"/>
      <c r="D94" s="452"/>
      <c r="E94" s="452"/>
      <c r="F94" s="452"/>
      <c r="G94" s="444"/>
      <c r="H94" s="483" t="s">
        <v>243</v>
      </c>
      <c r="I94" s="86"/>
      <c r="J94" s="356"/>
      <c r="K94" s="427"/>
      <c r="L94" s="414" t="s">
        <v>231</v>
      </c>
      <c r="M94" s="429">
        <v>15</v>
      </c>
      <c r="N94" s="503">
        <v>49</v>
      </c>
      <c r="O94" s="431">
        <v>49.100000000000001</v>
      </c>
      <c r="P94" s="447" t="s">
        <v>241</v>
      </c>
      <c r="Q94" s="448">
        <v>87</v>
      </c>
      <c r="R94" s="453">
        <v>49.600000000000001</v>
      </c>
      <c r="S94" s="434">
        <v>49.5</v>
      </c>
      <c r="T94" s="494"/>
      <c r="U94" s="451"/>
      <c r="V94" s="292"/>
      <c r="W94" s="267"/>
      <c r="X94" s="293"/>
      <c r="Y94" s="269"/>
      <c r="Z94" s="1"/>
      <c r="AA94" s="247"/>
    </row>
    <row r="95" s="1" customFormat="1" ht="25.5" customHeight="1">
      <c r="A95" s="504"/>
      <c r="B95" s="328" t="s">
        <v>244</v>
      </c>
      <c r="C95" s="437"/>
      <c r="D95" s="452"/>
      <c r="E95" s="452"/>
      <c r="F95" s="452"/>
      <c r="G95" s="444"/>
      <c r="H95" s="505" t="s">
        <v>245</v>
      </c>
      <c r="I95" s="86"/>
      <c r="J95" s="356"/>
      <c r="K95" s="427"/>
      <c r="L95" s="414" t="s">
        <v>231</v>
      </c>
      <c r="M95" s="429">
        <v>15</v>
      </c>
      <c r="N95" s="503">
        <v>49</v>
      </c>
      <c r="O95" s="431">
        <v>49.100000000000001</v>
      </c>
      <c r="P95" s="447" t="s">
        <v>241</v>
      </c>
      <c r="Q95" s="448">
        <v>86</v>
      </c>
      <c r="R95" s="453">
        <v>49.600000000000001</v>
      </c>
      <c r="S95" s="434">
        <v>49.5</v>
      </c>
      <c r="T95" s="494"/>
      <c r="U95" s="451"/>
      <c r="V95" s="292"/>
      <c r="W95" s="267"/>
      <c r="X95" s="293"/>
      <c r="Y95" s="269"/>
      <c r="AA95" s="247"/>
    </row>
    <row r="96" ht="32.25" customHeight="1">
      <c r="A96" s="506"/>
      <c r="B96" s="507"/>
      <c r="C96" s="455"/>
      <c r="D96" s="461"/>
      <c r="E96" s="452"/>
      <c r="F96" s="452"/>
      <c r="G96" s="444"/>
      <c r="H96" s="486" t="s">
        <v>246</v>
      </c>
      <c r="I96" s="86"/>
      <c r="J96" s="356"/>
      <c r="K96" s="427"/>
      <c r="L96" s="414" t="s">
        <v>231</v>
      </c>
      <c r="M96" s="429">
        <v>15</v>
      </c>
      <c r="N96" s="503">
        <v>49</v>
      </c>
      <c r="O96" s="431">
        <v>49.100000000000001</v>
      </c>
      <c r="P96" s="447" t="s">
        <v>241</v>
      </c>
      <c r="Q96" s="433">
        <v>85</v>
      </c>
      <c r="R96" s="453">
        <v>49.600000000000001</v>
      </c>
      <c r="S96" s="434">
        <v>49.5</v>
      </c>
      <c r="T96" s="499"/>
      <c r="U96" s="350"/>
      <c r="V96" s="292"/>
      <c r="W96" s="267"/>
      <c r="X96" s="293"/>
      <c r="Y96" s="269"/>
      <c r="Z96" s="1"/>
      <c r="AA96" s="247"/>
    </row>
    <row r="97" s="1" customFormat="1" ht="71.25" customHeight="1">
      <c r="A97" s="457"/>
      <c r="B97" s="458" t="s">
        <v>130</v>
      </c>
      <c r="C97" s="504"/>
      <c r="D97" s="339" t="s">
        <v>244</v>
      </c>
      <c r="E97" s="339"/>
      <c r="F97" s="339"/>
      <c r="G97" s="48" t="s">
        <v>247</v>
      </c>
      <c r="H97" s="296" t="s">
        <v>248</v>
      </c>
      <c r="I97" s="86"/>
      <c r="J97" s="356"/>
      <c r="K97" s="427"/>
      <c r="L97" s="414" t="s">
        <v>249</v>
      </c>
      <c r="M97" s="429">
        <v>20</v>
      </c>
      <c r="N97" s="503">
        <v>49</v>
      </c>
      <c r="O97" s="431">
        <v>49.100000000000001</v>
      </c>
      <c r="P97" s="473" t="s">
        <v>241</v>
      </c>
      <c r="Q97" s="440">
        <v>84</v>
      </c>
      <c r="R97" s="475">
        <v>49.600000000000001</v>
      </c>
      <c r="S97" s="441">
        <v>49.579999999999998</v>
      </c>
      <c r="T97" s="508">
        <v>1.5</v>
      </c>
      <c r="U97" s="361"/>
      <c r="V97" s="292"/>
      <c r="W97" s="267"/>
      <c r="X97" s="293"/>
      <c r="Y97" s="269"/>
      <c r="AA97" s="247"/>
    </row>
    <row r="98" s="1" customFormat="1" ht="32.25" customHeight="1">
      <c r="A98" s="509"/>
      <c r="B98" s="510"/>
      <c r="C98" s="511"/>
      <c r="D98" s="512"/>
      <c r="E98" s="364"/>
      <c r="F98" s="364"/>
      <c r="G98" s="513" t="s">
        <v>250</v>
      </c>
      <c r="H98" s="514" t="s">
        <v>251</v>
      </c>
      <c r="I98" s="86"/>
      <c r="J98" s="356"/>
      <c r="K98" s="427"/>
      <c r="L98" s="515"/>
      <c r="M98" s="516"/>
      <c r="N98" s="517"/>
      <c r="O98" s="518"/>
      <c r="P98" s="519" t="s">
        <v>140</v>
      </c>
      <c r="Q98" s="520"/>
      <c r="R98" s="521"/>
      <c r="S98" s="522"/>
      <c r="T98" s="523">
        <v>4.5</v>
      </c>
      <c r="U98" s="361"/>
      <c r="V98" s="292"/>
      <c r="W98" s="267"/>
      <c r="X98" s="293"/>
      <c r="Y98" s="269"/>
      <c r="AA98" s="362"/>
    </row>
    <row r="99" ht="27" customHeight="1">
      <c r="A99" s="509"/>
      <c r="B99" s="510"/>
      <c r="C99" s="457"/>
      <c r="D99" s="364" t="s">
        <v>130</v>
      </c>
      <c r="E99" s="364"/>
      <c r="F99" s="364"/>
      <c r="G99" s="466" t="s">
        <v>206</v>
      </c>
      <c r="H99" s="486" t="s">
        <v>252</v>
      </c>
      <c r="I99" s="86"/>
      <c r="J99" s="356"/>
      <c r="K99" s="427"/>
      <c r="L99" s="414" t="s">
        <v>249</v>
      </c>
      <c r="M99" s="429">
        <v>20</v>
      </c>
      <c r="N99" s="503">
        <v>49</v>
      </c>
      <c r="O99" s="431">
        <v>49.100000000000001</v>
      </c>
      <c r="P99" s="524" t="s">
        <v>253</v>
      </c>
      <c r="Q99" s="525">
        <v>79</v>
      </c>
      <c r="R99" s="478">
        <v>49.600000000000001</v>
      </c>
      <c r="S99" s="420">
        <v>49.5</v>
      </c>
      <c r="T99" s="314">
        <v>3.8999999999999999</v>
      </c>
      <c r="U99" s="451"/>
      <c r="V99" s="292"/>
      <c r="W99" s="267"/>
      <c r="X99" s="293"/>
      <c r="Y99" s="269"/>
      <c r="Z99" s="1"/>
      <c r="AA99" s="362"/>
    </row>
    <row r="100" s="1" customFormat="1" ht="27" customHeight="1">
      <c r="A100" s="469"/>
      <c r="B100" s="470"/>
      <c r="C100" s="509"/>
      <c r="D100" s="367"/>
      <c r="E100" s="367"/>
      <c r="F100" s="367"/>
      <c r="G100" s="444"/>
      <c r="H100" s="486" t="s">
        <v>254</v>
      </c>
      <c r="I100" s="86"/>
      <c r="J100" s="356"/>
      <c r="K100" s="427"/>
      <c r="L100" s="414" t="s">
        <v>249</v>
      </c>
      <c r="M100" s="429">
        <v>20</v>
      </c>
      <c r="N100" s="503">
        <v>49</v>
      </c>
      <c r="O100" s="431">
        <v>49.100000000000001</v>
      </c>
      <c r="P100" s="526" t="s">
        <v>253</v>
      </c>
      <c r="Q100" s="527">
        <v>78</v>
      </c>
      <c r="R100" s="453">
        <v>49.600000000000001</v>
      </c>
      <c r="S100" s="434">
        <v>49.5</v>
      </c>
      <c r="T100" s="290"/>
      <c r="U100" s="451"/>
      <c r="V100" s="292"/>
      <c r="W100" s="267"/>
      <c r="X100" s="293"/>
      <c r="Y100" s="269"/>
      <c r="AA100" s="362"/>
    </row>
    <row r="101" s="1" customFormat="1" ht="47.25" customHeight="1">
      <c r="A101" s="528"/>
      <c r="B101" s="529"/>
      <c r="C101" s="509"/>
      <c r="D101" s="367"/>
      <c r="E101" s="367"/>
      <c r="F101" s="367"/>
      <c r="G101" s="444"/>
      <c r="H101" s="486" t="s">
        <v>255</v>
      </c>
      <c r="I101" s="86"/>
      <c r="J101" s="356"/>
      <c r="K101" s="427"/>
      <c r="L101" s="414" t="s">
        <v>249</v>
      </c>
      <c r="M101" s="429">
        <v>20</v>
      </c>
      <c r="N101" s="503">
        <v>49</v>
      </c>
      <c r="O101" s="431">
        <v>49.100000000000001</v>
      </c>
      <c r="P101" s="519" t="s">
        <v>253</v>
      </c>
      <c r="Q101" s="527">
        <v>77</v>
      </c>
      <c r="R101" s="453">
        <v>49.600000000000001</v>
      </c>
      <c r="S101" s="434">
        <v>49.5</v>
      </c>
      <c r="T101" s="290"/>
      <c r="U101" s="451"/>
      <c r="V101" s="292"/>
      <c r="W101" s="267"/>
      <c r="X101" s="293"/>
      <c r="Y101" s="269"/>
      <c r="AA101" s="362"/>
    </row>
    <row r="102" ht="27" customHeight="1">
      <c r="A102" s="530"/>
      <c r="B102" s="531" t="s">
        <v>256</v>
      </c>
      <c r="C102" s="469"/>
      <c r="D102" s="480"/>
      <c r="E102" s="480"/>
      <c r="F102" s="480"/>
      <c r="G102" s="444"/>
      <c r="H102" s="486" t="s">
        <v>257</v>
      </c>
      <c r="I102" s="86"/>
      <c r="J102" s="356"/>
      <c r="K102" s="427"/>
      <c r="L102" s="414" t="s">
        <v>249</v>
      </c>
      <c r="M102" s="429">
        <v>20</v>
      </c>
      <c r="N102" s="503">
        <v>49</v>
      </c>
      <c r="O102" s="431">
        <v>49.100000000000001</v>
      </c>
      <c r="P102" s="526" t="s">
        <v>253</v>
      </c>
      <c r="Q102" s="527">
        <v>76</v>
      </c>
      <c r="R102" s="453">
        <v>49.600000000000001</v>
      </c>
      <c r="S102" s="434">
        <v>49.5</v>
      </c>
      <c r="T102" s="290"/>
      <c r="U102" s="454"/>
      <c r="V102" s="292"/>
      <c r="W102" s="267"/>
      <c r="X102" s="293"/>
      <c r="Y102" s="269"/>
      <c r="Z102" s="1"/>
      <c r="AA102" s="160"/>
    </row>
    <row r="103" ht="29.25" customHeight="1">
      <c r="A103" s="532"/>
      <c r="B103" s="458"/>
      <c r="C103" s="528"/>
      <c r="D103" s="533"/>
      <c r="E103" s="533"/>
      <c r="F103" s="533"/>
      <c r="G103" s="534"/>
      <c r="H103" s="535" t="s">
        <v>258</v>
      </c>
      <c r="I103" s="536"/>
      <c r="J103" s="393"/>
      <c r="K103" s="537"/>
      <c r="L103" s="538" t="s">
        <v>249</v>
      </c>
      <c r="M103" s="539">
        <v>20</v>
      </c>
      <c r="N103" s="540">
        <v>49</v>
      </c>
      <c r="O103" s="541">
        <v>49.100000000000001</v>
      </c>
      <c r="P103" s="542" t="s">
        <v>259</v>
      </c>
      <c r="Q103" s="440">
        <v>75</v>
      </c>
      <c r="R103" s="475">
        <v>49.600000000000001</v>
      </c>
      <c r="S103" s="441">
        <v>49.5</v>
      </c>
      <c r="T103" s="400"/>
      <c r="U103" s="543"/>
      <c r="V103" s="402"/>
      <c r="W103" s="403"/>
      <c r="X103" s="404"/>
      <c r="Y103" s="405"/>
      <c r="Z103" s="406"/>
      <c r="AA103" s="544"/>
    </row>
    <row r="104" ht="36.75" customHeight="1">
      <c r="A104" s="545"/>
      <c r="B104" s="546"/>
      <c r="C104" s="530"/>
      <c r="D104" s="547" t="s">
        <v>256</v>
      </c>
      <c r="E104" s="340"/>
      <c r="F104" s="340"/>
      <c r="G104" s="341" t="s">
        <v>260</v>
      </c>
      <c r="H104" s="548" t="s">
        <v>261</v>
      </c>
      <c r="I104" s="549">
        <v>2</v>
      </c>
      <c r="J104" s="412">
        <v>0.29999999999999999</v>
      </c>
      <c r="K104" s="550">
        <v>48.600000000000001</v>
      </c>
      <c r="L104" s="551" t="s">
        <v>262</v>
      </c>
      <c r="M104" s="552">
        <v>20</v>
      </c>
      <c r="N104" s="553">
        <v>48.899999999999999</v>
      </c>
      <c r="O104" s="554">
        <v>49.100000000000001</v>
      </c>
      <c r="P104" s="418" t="s">
        <v>263</v>
      </c>
      <c r="Q104" s="419">
        <v>70</v>
      </c>
      <c r="R104" s="419">
        <v>49.600000000000001</v>
      </c>
      <c r="S104" s="420">
        <v>49.5</v>
      </c>
      <c r="T104" s="555">
        <v>2.1000000000000001</v>
      </c>
      <c r="U104" s="241"/>
      <c r="V104" s="242">
        <f>SUM(T104:T114)</f>
        <v>28.399999999999999</v>
      </c>
      <c r="W104" s="243" t="s">
        <v>264</v>
      </c>
      <c r="X104" s="556"/>
      <c r="Y104" s="245"/>
      <c r="Z104" s="246"/>
      <c r="AA104" s="557"/>
    </row>
    <row r="105" s="1" customFormat="1" ht="55.5" customHeight="1">
      <c r="A105" s="558"/>
      <c r="B105" s="328" t="s">
        <v>205</v>
      </c>
      <c r="C105" s="532"/>
      <c r="D105" s="364"/>
      <c r="E105" s="367"/>
      <c r="F105" s="367"/>
      <c r="G105" s="341" t="s">
        <v>265</v>
      </c>
      <c r="H105" s="548" t="s">
        <v>266</v>
      </c>
      <c r="I105" s="549"/>
      <c r="J105" s="412"/>
      <c r="K105" s="550"/>
      <c r="L105" s="551" t="s">
        <v>262</v>
      </c>
      <c r="M105" s="559">
        <v>20</v>
      </c>
      <c r="N105" s="560">
        <v>48.899999999999999</v>
      </c>
      <c r="O105" s="561">
        <v>49.100000000000001</v>
      </c>
      <c r="P105" s="473" t="s">
        <v>263</v>
      </c>
      <c r="Q105" s="474">
        <v>69</v>
      </c>
      <c r="R105" s="562">
        <v>49.600000000000001</v>
      </c>
      <c r="S105" s="563">
        <v>49.5</v>
      </c>
      <c r="T105" s="290">
        <v>1.7</v>
      </c>
      <c r="U105" s="564"/>
      <c r="V105" s="266"/>
      <c r="W105" s="267"/>
      <c r="X105" s="293"/>
      <c r="Y105" s="269"/>
      <c r="AA105" s="247"/>
    </row>
    <row r="106" ht="66" customHeight="1">
      <c r="A106" s="558"/>
      <c r="B106" s="328" t="s">
        <v>205</v>
      </c>
      <c r="C106" s="545"/>
      <c r="D106" s="340"/>
      <c r="E106" s="340"/>
      <c r="F106" s="340"/>
      <c r="G106" s="48" t="s">
        <v>260</v>
      </c>
      <c r="H106" s="342" t="s">
        <v>267</v>
      </c>
      <c r="I106" s="549"/>
      <c r="J106" s="412"/>
      <c r="K106" s="550"/>
      <c r="L106" s="551" t="s">
        <v>262</v>
      </c>
      <c r="M106" s="559">
        <v>20</v>
      </c>
      <c r="N106" s="560">
        <v>48.899999999999999</v>
      </c>
      <c r="O106" s="561">
        <v>49.100000000000001</v>
      </c>
      <c r="P106" s="565" t="s">
        <v>268</v>
      </c>
      <c r="Q106" s="566">
        <v>64</v>
      </c>
      <c r="R106" s="567">
        <v>49.600000000000001</v>
      </c>
      <c r="S106" s="568">
        <v>49.5</v>
      </c>
      <c r="T106" s="569">
        <v>4.7999999999999998</v>
      </c>
      <c r="U106" s="570"/>
      <c r="V106" s="292"/>
      <c r="W106" s="267"/>
      <c r="X106" s="293"/>
      <c r="Y106" s="269"/>
      <c r="Z106" s="1"/>
      <c r="AA106" s="247"/>
    </row>
    <row r="107" ht="60" customHeight="1">
      <c r="A107" s="571"/>
      <c r="B107" s="572"/>
      <c r="C107" s="558"/>
      <c r="D107" s="339" t="s">
        <v>205</v>
      </c>
      <c r="E107" s="339"/>
      <c r="F107" s="339"/>
      <c r="G107" s="48" t="s">
        <v>269</v>
      </c>
      <c r="H107" s="354" t="s">
        <v>270</v>
      </c>
      <c r="I107" s="549"/>
      <c r="J107" s="412"/>
      <c r="K107" s="550"/>
      <c r="L107" s="551" t="s">
        <v>262</v>
      </c>
      <c r="M107" s="559">
        <v>20</v>
      </c>
      <c r="N107" s="560">
        <v>48.899999999999999</v>
      </c>
      <c r="O107" s="561">
        <v>49.100000000000001</v>
      </c>
      <c r="P107" s="418" t="s">
        <v>271</v>
      </c>
      <c r="Q107" s="419">
        <v>59</v>
      </c>
      <c r="R107" s="478">
        <v>49.600000000000001</v>
      </c>
      <c r="S107" s="420">
        <v>49.5</v>
      </c>
      <c r="T107" s="569">
        <v>3.8999999999999999</v>
      </c>
      <c r="U107" s="350"/>
      <c r="V107" s="292"/>
      <c r="W107" s="267"/>
      <c r="X107" s="293"/>
      <c r="Y107" s="269"/>
      <c r="Z107" s="1"/>
      <c r="AA107" s="362"/>
    </row>
    <row r="108" ht="30" customHeight="1">
      <c r="A108" s="573"/>
      <c r="B108" s="574" t="s">
        <v>272</v>
      </c>
      <c r="C108" s="558"/>
      <c r="D108" s="339" t="s">
        <v>205</v>
      </c>
      <c r="E108" s="340"/>
      <c r="F108" s="340"/>
      <c r="G108" s="341" t="s">
        <v>273</v>
      </c>
      <c r="H108" s="342" t="s">
        <v>274</v>
      </c>
      <c r="I108" s="549"/>
      <c r="J108" s="412"/>
      <c r="K108" s="550"/>
      <c r="L108" s="551" t="s">
        <v>262</v>
      </c>
      <c r="M108" s="559">
        <v>20</v>
      </c>
      <c r="N108" s="560">
        <v>48.899999999999999</v>
      </c>
      <c r="O108" s="561">
        <v>49.100000000000001</v>
      </c>
      <c r="P108" s="473" t="s">
        <v>271</v>
      </c>
      <c r="Q108" s="474">
        <v>58</v>
      </c>
      <c r="R108" s="475">
        <v>49.600000000000001</v>
      </c>
      <c r="S108" s="441">
        <v>49.5</v>
      </c>
      <c r="T108" s="360">
        <v>4.9000000000000004</v>
      </c>
      <c r="U108" s="361"/>
      <c r="V108" s="292"/>
      <c r="W108" s="267"/>
      <c r="X108" s="293"/>
      <c r="Y108" s="269"/>
      <c r="Z108" s="1"/>
      <c r="AA108" s="362"/>
    </row>
    <row r="109" s="1" customFormat="1" ht="30" customHeight="1">
      <c r="A109" s="573"/>
      <c r="B109" s="575" t="s">
        <v>272</v>
      </c>
      <c r="C109" s="571"/>
      <c r="D109" s="571"/>
      <c r="E109" s="576"/>
      <c r="F109" s="576"/>
      <c r="G109" s="577" t="s">
        <v>250</v>
      </c>
      <c r="H109" s="578" t="s">
        <v>275</v>
      </c>
      <c r="I109" s="549"/>
      <c r="J109" s="412"/>
      <c r="K109" s="550"/>
      <c r="L109" s="579"/>
      <c r="M109" s="516"/>
      <c r="N109" s="580"/>
      <c r="O109" s="518"/>
      <c r="P109" s="581" t="s">
        <v>140</v>
      </c>
      <c r="Q109" s="448"/>
      <c r="R109" s="449"/>
      <c r="S109" s="582"/>
      <c r="T109" s="583">
        <v>11</v>
      </c>
      <c r="U109" s="451"/>
      <c r="V109" s="292"/>
      <c r="W109" s="267"/>
      <c r="X109" s="293"/>
      <c r="Y109" s="269"/>
      <c r="AA109" s="362"/>
    </row>
    <row r="110" ht="36" customHeight="1">
      <c r="A110" s="584"/>
      <c r="B110" s="575" t="s">
        <v>272</v>
      </c>
      <c r="C110" s="573"/>
      <c r="D110" s="576" t="s">
        <v>272</v>
      </c>
      <c r="E110" s="585"/>
      <c r="F110" s="585"/>
      <c r="G110" s="281" t="s">
        <v>276</v>
      </c>
      <c r="H110" s="586" t="s">
        <v>277</v>
      </c>
      <c r="I110" s="549"/>
      <c r="J110" s="412"/>
      <c r="K110" s="550"/>
      <c r="L110" s="551" t="s">
        <v>262</v>
      </c>
      <c r="M110" s="559">
        <v>20</v>
      </c>
      <c r="N110" s="560">
        <v>48.899999999999999</v>
      </c>
      <c r="O110" s="561">
        <v>49.100000000000001</v>
      </c>
      <c r="P110" s="432" t="s">
        <v>140</v>
      </c>
      <c r="Q110" s="433"/>
      <c r="R110" s="453"/>
      <c r="S110" s="587"/>
      <c r="T110" s="360">
        <v>0</v>
      </c>
      <c r="U110" s="361" t="s">
        <v>188</v>
      </c>
      <c r="V110" s="292"/>
      <c r="W110" s="267"/>
      <c r="X110" s="293"/>
      <c r="Y110" s="269"/>
      <c r="Z110" s="1"/>
      <c r="AA110" s="362"/>
    </row>
    <row r="111" ht="26.25" customHeight="1">
      <c r="A111" s="573"/>
      <c r="B111" s="575" t="s">
        <v>272</v>
      </c>
      <c r="C111" s="573"/>
      <c r="D111" s="576" t="s">
        <v>272</v>
      </c>
      <c r="E111" s="585"/>
      <c r="F111" s="585"/>
      <c r="G111" s="281" t="s">
        <v>278</v>
      </c>
      <c r="H111" s="586" t="s">
        <v>277</v>
      </c>
      <c r="I111" s="549"/>
      <c r="J111" s="412"/>
      <c r="K111" s="550"/>
      <c r="L111" s="551" t="s">
        <v>262</v>
      </c>
      <c r="M111" s="559">
        <v>20</v>
      </c>
      <c r="N111" s="560">
        <v>48.899999999999999</v>
      </c>
      <c r="O111" s="561">
        <v>49.100000000000001</v>
      </c>
      <c r="P111" s="432" t="s">
        <v>140</v>
      </c>
      <c r="Q111" s="433"/>
      <c r="R111" s="453"/>
      <c r="S111" s="587"/>
      <c r="T111" s="360">
        <v>0</v>
      </c>
      <c r="U111" s="361" t="s">
        <v>188</v>
      </c>
      <c r="V111" s="292"/>
      <c r="W111" s="267"/>
      <c r="X111" s="293"/>
      <c r="Y111" s="269"/>
      <c r="Z111" s="1"/>
      <c r="AA111" s="362"/>
    </row>
    <row r="112" s="1" customFormat="1" ht="37.5" customHeight="1">
      <c r="A112" s="588"/>
      <c r="B112" s="589" t="s">
        <v>272</v>
      </c>
      <c r="C112" s="584"/>
      <c r="D112" s="576" t="s">
        <v>272</v>
      </c>
      <c r="E112" s="585"/>
      <c r="F112" s="585"/>
      <c r="G112" s="281" t="s">
        <v>149</v>
      </c>
      <c r="H112" s="354" t="s">
        <v>279</v>
      </c>
      <c r="I112" s="549"/>
      <c r="J112" s="412"/>
      <c r="K112" s="550"/>
      <c r="L112" s="551" t="s">
        <v>262</v>
      </c>
      <c r="M112" s="559">
        <v>20</v>
      </c>
      <c r="N112" s="560">
        <v>48.899999999999999</v>
      </c>
      <c r="O112" s="590">
        <v>48.950000000000003</v>
      </c>
      <c r="P112" s="432" t="s">
        <v>140</v>
      </c>
      <c r="Q112" s="433"/>
      <c r="R112" s="453"/>
      <c r="S112" s="587"/>
      <c r="T112" s="360">
        <v>0</v>
      </c>
      <c r="U112" s="361" t="s">
        <v>188</v>
      </c>
      <c r="V112" s="292"/>
      <c r="W112" s="267"/>
      <c r="X112" s="293"/>
      <c r="Y112" s="269"/>
      <c r="AA112" s="362"/>
    </row>
    <row r="113" ht="33" customHeight="1">
      <c r="A113" s="591"/>
      <c r="B113" s="592" t="s">
        <v>272</v>
      </c>
      <c r="C113" s="573"/>
      <c r="D113" s="576" t="s">
        <v>272</v>
      </c>
      <c r="E113" s="585"/>
      <c r="F113" s="585"/>
      <c r="G113" s="281" t="s">
        <v>276</v>
      </c>
      <c r="H113" s="354" t="s">
        <v>279</v>
      </c>
      <c r="I113" s="549"/>
      <c r="J113" s="412"/>
      <c r="K113" s="550"/>
      <c r="L113" s="551" t="s">
        <v>262</v>
      </c>
      <c r="M113" s="559">
        <v>20</v>
      </c>
      <c r="N113" s="560">
        <v>48.899999999999999</v>
      </c>
      <c r="O113" s="561">
        <v>49.100000000000001</v>
      </c>
      <c r="P113" s="432" t="s">
        <v>140</v>
      </c>
      <c r="Q113" s="433"/>
      <c r="R113" s="453"/>
      <c r="S113" s="587"/>
      <c r="T113" s="360">
        <v>0</v>
      </c>
      <c r="U113" s="361" t="s">
        <v>188</v>
      </c>
      <c r="V113" s="292"/>
      <c r="W113" s="267"/>
      <c r="X113" s="293"/>
      <c r="Y113" s="269"/>
      <c r="Z113" s="1"/>
      <c r="AA113" s="362"/>
    </row>
    <row r="114" ht="27" customHeight="1">
      <c r="A114" s="593"/>
      <c r="B114" s="594" t="s">
        <v>130</v>
      </c>
      <c r="C114" s="588"/>
      <c r="D114" s="595" t="s">
        <v>272</v>
      </c>
      <c r="E114" s="595"/>
      <c r="F114" s="595"/>
      <c r="G114" s="596" t="s">
        <v>280</v>
      </c>
      <c r="H114" s="391" t="s">
        <v>281</v>
      </c>
      <c r="I114" s="597"/>
      <c r="J114" s="598"/>
      <c r="K114" s="599"/>
      <c r="L114" s="600" t="s">
        <v>262</v>
      </c>
      <c r="M114" s="601">
        <v>20</v>
      </c>
      <c r="N114" s="602">
        <v>48.899999999999999</v>
      </c>
      <c r="O114" s="603">
        <v>49.100000000000001</v>
      </c>
      <c r="P114" s="439" t="s">
        <v>140</v>
      </c>
      <c r="Q114" s="440"/>
      <c r="R114" s="475"/>
      <c r="S114" s="604"/>
      <c r="T114" s="605">
        <v>0</v>
      </c>
      <c r="U114" s="606" t="s">
        <v>188</v>
      </c>
      <c r="V114" s="402"/>
      <c r="W114" s="403"/>
      <c r="X114" s="404"/>
      <c r="Y114" s="405"/>
      <c r="Z114" s="406"/>
      <c r="AA114" s="607"/>
    </row>
    <row r="115" ht="26.25" customHeight="1">
      <c r="A115" s="608"/>
      <c r="B115" s="609"/>
      <c r="C115" s="591"/>
      <c r="D115" s="610" t="s">
        <v>272</v>
      </c>
      <c r="E115" s="611"/>
      <c r="F115" s="611"/>
      <c r="G115" s="410" t="s">
        <v>282</v>
      </c>
      <c r="H115" s="483" t="s">
        <v>283</v>
      </c>
      <c r="I115" s="549">
        <v>3</v>
      </c>
      <c r="J115" s="412">
        <v>0.29999999999999999</v>
      </c>
      <c r="K115" s="550">
        <v>48.399999999999999</v>
      </c>
      <c r="L115" s="612" t="s">
        <v>262</v>
      </c>
      <c r="M115" s="613">
        <v>20</v>
      </c>
      <c r="N115" s="614">
        <v>48.899999999999999</v>
      </c>
      <c r="O115" s="615">
        <v>49.100000000000001</v>
      </c>
      <c r="P115" s="418" t="s">
        <v>140</v>
      </c>
      <c r="Q115" s="419"/>
      <c r="R115" s="478"/>
      <c r="S115" s="616"/>
      <c r="T115" s="310">
        <v>0</v>
      </c>
      <c r="U115" s="350" t="s">
        <v>188</v>
      </c>
      <c r="V115" s="266">
        <f>SUM(T115:T138)</f>
        <v>25.899999999999999</v>
      </c>
      <c r="W115" s="267" t="s">
        <v>284</v>
      </c>
      <c r="X115" s="293"/>
      <c r="Y115" s="269"/>
      <c r="Z115" s="1"/>
      <c r="AA115" s="362"/>
    </row>
    <row r="116" s="1" customFormat="1" ht="26.25" customHeight="1">
      <c r="A116" s="608"/>
      <c r="B116" s="609"/>
      <c r="C116" s="593"/>
      <c r="D116" s="617" t="s">
        <v>130</v>
      </c>
      <c r="E116" s="618"/>
      <c r="F116" s="618"/>
      <c r="G116" s="281" t="s">
        <v>285</v>
      </c>
      <c r="H116" s="354" t="s">
        <v>286</v>
      </c>
      <c r="I116" s="549"/>
      <c r="J116" s="412"/>
      <c r="K116" s="550"/>
      <c r="L116" s="619"/>
      <c r="M116" s="559"/>
      <c r="N116" s="560"/>
      <c r="O116" s="561"/>
      <c r="P116" s="447" t="s">
        <v>140</v>
      </c>
      <c r="Q116" s="448"/>
      <c r="R116" s="449"/>
      <c r="S116" s="582"/>
      <c r="T116" s="314">
        <v>1.8999999999999999</v>
      </c>
      <c r="U116" s="468"/>
      <c r="V116" s="266"/>
      <c r="W116" s="267"/>
      <c r="X116" s="293"/>
      <c r="Y116" s="269"/>
      <c r="Z116" s="620"/>
      <c r="AA116" s="362"/>
    </row>
    <row r="117" s="1" customFormat="1" ht="26.25" customHeight="1">
      <c r="A117" s="608"/>
      <c r="B117" s="609"/>
      <c r="C117" s="608"/>
      <c r="D117" s="621"/>
      <c r="E117" s="622"/>
      <c r="F117" s="622"/>
      <c r="G117" s="410"/>
      <c r="H117" s="354" t="s">
        <v>287</v>
      </c>
      <c r="I117" s="549"/>
      <c r="J117" s="412"/>
      <c r="K117" s="550"/>
      <c r="L117" s="619"/>
      <c r="M117" s="559"/>
      <c r="N117" s="560"/>
      <c r="O117" s="561"/>
      <c r="P117" s="447" t="s">
        <v>140</v>
      </c>
      <c r="Q117" s="448"/>
      <c r="R117" s="449"/>
      <c r="S117" s="582"/>
      <c r="T117" s="501"/>
      <c r="U117" s="454"/>
      <c r="V117" s="266"/>
      <c r="W117" s="267"/>
      <c r="X117" s="293"/>
      <c r="Y117" s="269"/>
      <c r="Z117" s="620"/>
      <c r="AA117" s="362"/>
    </row>
    <row r="118" s="1" customFormat="1" ht="26.25" customHeight="1">
      <c r="A118" s="623"/>
      <c r="B118" s="624"/>
      <c r="C118" s="608"/>
      <c r="D118" s="621"/>
      <c r="E118" s="622"/>
      <c r="F118" s="622"/>
      <c r="G118" s="410"/>
      <c r="H118" s="354" t="s">
        <v>288</v>
      </c>
      <c r="I118" s="549"/>
      <c r="J118" s="412"/>
      <c r="K118" s="550"/>
      <c r="L118" s="619"/>
      <c r="M118" s="559"/>
      <c r="N118" s="560"/>
      <c r="O118" s="561"/>
      <c r="P118" s="447" t="s">
        <v>140</v>
      </c>
      <c r="Q118" s="448"/>
      <c r="R118" s="449"/>
      <c r="S118" s="582"/>
      <c r="T118" s="501"/>
      <c r="U118" s="454"/>
      <c r="V118" s="266"/>
      <c r="W118" s="267"/>
      <c r="X118" s="293"/>
      <c r="Y118" s="269"/>
      <c r="Z118" s="620"/>
      <c r="AA118" s="362"/>
    </row>
    <row r="119" s="1" customFormat="1" ht="26.25" customHeight="1">
      <c r="A119" s="495"/>
      <c r="B119" s="625" t="s">
        <v>130</v>
      </c>
      <c r="C119" s="608"/>
      <c r="D119" s="621"/>
      <c r="E119" s="622"/>
      <c r="F119" s="622"/>
      <c r="G119" s="410"/>
      <c r="H119" s="354" t="s">
        <v>289</v>
      </c>
      <c r="I119" s="549"/>
      <c r="J119" s="412"/>
      <c r="K119" s="550"/>
      <c r="L119" s="619"/>
      <c r="M119" s="559"/>
      <c r="N119" s="560"/>
      <c r="O119" s="561"/>
      <c r="P119" s="447" t="s">
        <v>140</v>
      </c>
      <c r="Q119" s="448"/>
      <c r="R119" s="449"/>
      <c r="S119" s="582"/>
      <c r="T119" s="501"/>
      <c r="U119" s="454"/>
      <c r="V119" s="266"/>
      <c r="W119" s="267"/>
      <c r="X119" s="293"/>
      <c r="Y119" s="269"/>
      <c r="Z119" s="620"/>
      <c r="AA119" s="362"/>
    </row>
    <row r="120" s="1" customFormat="1" ht="26.25" customHeight="1">
      <c r="A120" s="497"/>
      <c r="B120" s="626"/>
      <c r="C120" s="623"/>
      <c r="D120" s="627"/>
      <c r="E120" s="628"/>
      <c r="F120" s="628"/>
      <c r="G120" s="341"/>
      <c r="H120" s="354" t="s">
        <v>235</v>
      </c>
      <c r="I120" s="549"/>
      <c r="J120" s="412"/>
      <c r="K120" s="550"/>
      <c r="L120" s="619"/>
      <c r="M120" s="559"/>
      <c r="N120" s="560"/>
      <c r="O120" s="561"/>
      <c r="P120" s="629" t="s">
        <v>140</v>
      </c>
      <c r="Q120" s="630"/>
      <c r="R120" s="521"/>
      <c r="S120" s="631"/>
      <c r="T120" s="502"/>
      <c r="U120" s="463"/>
      <c r="V120" s="266"/>
      <c r="W120" s="267"/>
      <c r="X120" s="293"/>
      <c r="Y120" s="269"/>
      <c r="Z120" s="620"/>
      <c r="AA120" s="362"/>
    </row>
    <row r="121" s="1" customFormat="1" ht="27" customHeight="1">
      <c r="A121" s="497"/>
      <c r="B121" s="626"/>
      <c r="C121" s="495"/>
      <c r="D121" s="632" t="s">
        <v>130</v>
      </c>
      <c r="E121" s="280"/>
      <c r="F121" s="280"/>
      <c r="G121" s="633" t="s">
        <v>229</v>
      </c>
      <c r="H121" s="354" t="s">
        <v>290</v>
      </c>
      <c r="I121" s="549"/>
      <c r="J121" s="412"/>
      <c r="K121" s="550"/>
      <c r="L121" s="619" t="s">
        <v>291</v>
      </c>
      <c r="M121" s="559">
        <v>25</v>
      </c>
      <c r="N121" s="560">
        <v>48.899999999999999</v>
      </c>
      <c r="O121" s="561">
        <v>49.100000000000001</v>
      </c>
      <c r="P121" s="418" t="s">
        <v>292</v>
      </c>
      <c r="Q121" s="419">
        <v>53</v>
      </c>
      <c r="R121" s="478">
        <v>49.600000000000001</v>
      </c>
      <c r="S121" s="616">
        <v>49.5</v>
      </c>
      <c r="T121" s="634">
        <v>0.80000000000000004</v>
      </c>
      <c r="U121" s="468"/>
      <c r="V121" s="292"/>
      <c r="W121" s="267"/>
      <c r="X121" s="293"/>
      <c r="Y121" s="269"/>
      <c r="AA121" s="320"/>
    </row>
    <row r="122" s="1" customFormat="1" ht="26.25" customHeight="1">
      <c r="A122" s="497"/>
      <c r="B122" s="626"/>
      <c r="C122" s="497"/>
      <c r="D122" s="635"/>
      <c r="E122" s="250"/>
      <c r="F122" s="250"/>
      <c r="G122" s="636"/>
      <c r="H122" s="354" t="s">
        <v>293</v>
      </c>
      <c r="I122" s="549"/>
      <c r="J122" s="412"/>
      <c r="K122" s="550"/>
      <c r="L122" s="619" t="s">
        <v>291</v>
      </c>
      <c r="M122" s="559">
        <v>25</v>
      </c>
      <c r="N122" s="560">
        <v>48.899999999999999</v>
      </c>
      <c r="O122" s="561">
        <v>49.100000000000001</v>
      </c>
      <c r="P122" s="447" t="s">
        <v>292</v>
      </c>
      <c r="Q122" s="448">
        <v>52</v>
      </c>
      <c r="R122" s="449">
        <v>49.600000000000001</v>
      </c>
      <c r="S122" s="582">
        <v>49.5</v>
      </c>
      <c r="T122" s="637"/>
      <c r="U122" s="451"/>
      <c r="V122" s="292"/>
      <c r="W122" s="267"/>
      <c r="X122" s="293"/>
      <c r="Y122" s="269"/>
      <c r="AA122" s="320"/>
    </row>
    <row r="123" s="1" customFormat="1" ht="27" customHeight="1">
      <c r="A123" s="638"/>
      <c r="B123" s="639"/>
      <c r="C123" s="497"/>
      <c r="D123" s="635"/>
      <c r="E123" s="250"/>
      <c r="F123" s="250"/>
      <c r="G123" s="636"/>
      <c r="H123" s="354" t="s">
        <v>294</v>
      </c>
      <c r="I123" s="549"/>
      <c r="J123" s="412"/>
      <c r="K123" s="550"/>
      <c r="L123" s="619" t="s">
        <v>291</v>
      </c>
      <c r="M123" s="559">
        <v>25</v>
      </c>
      <c r="N123" s="560">
        <v>48.899999999999999</v>
      </c>
      <c r="O123" s="561">
        <v>49.100000000000001</v>
      </c>
      <c r="P123" s="447" t="s">
        <v>292</v>
      </c>
      <c r="Q123" s="448">
        <v>51</v>
      </c>
      <c r="R123" s="449">
        <v>49.600000000000001</v>
      </c>
      <c r="S123" s="582">
        <v>49.5</v>
      </c>
      <c r="T123" s="637"/>
      <c r="U123" s="451"/>
      <c r="V123" s="292"/>
      <c r="W123" s="267"/>
      <c r="X123" s="293"/>
      <c r="Y123" s="269"/>
      <c r="AA123" s="160"/>
    </row>
    <row r="124" s="1" customFormat="1" ht="34.5" customHeight="1">
      <c r="A124" s="558"/>
      <c r="B124" s="328" t="s">
        <v>244</v>
      </c>
      <c r="C124" s="497"/>
      <c r="D124" s="635"/>
      <c r="E124" s="250"/>
      <c r="F124" s="250"/>
      <c r="G124" s="636"/>
      <c r="H124" s="354" t="s">
        <v>295</v>
      </c>
      <c r="I124" s="549"/>
      <c r="J124" s="412"/>
      <c r="K124" s="550"/>
      <c r="L124" s="619" t="s">
        <v>291</v>
      </c>
      <c r="M124" s="559">
        <v>25</v>
      </c>
      <c r="N124" s="560">
        <v>48.899999999999999</v>
      </c>
      <c r="O124" s="561">
        <v>49.100000000000001</v>
      </c>
      <c r="P124" s="447" t="s">
        <v>292</v>
      </c>
      <c r="Q124" s="448">
        <v>50</v>
      </c>
      <c r="R124" s="449">
        <v>49.600000000000001</v>
      </c>
      <c r="S124" s="582">
        <v>49.5</v>
      </c>
      <c r="T124" s="637"/>
      <c r="U124" s="451"/>
      <c r="V124" s="292"/>
      <c r="W124" s="267"/>
      <c r="X124" s="293"/>
      <c r="Y124" s="269"/>
      <c r="AA124" s="160"/>
    </row>
    <row r="125" s="1" customFormat="1" ht="43.5" customHeight="1">
      <c r="A125" s="640"/>
      <c r="B125" s="328" t="s">
        <v>296</v>
      </c>
      <c r="C125" s="638"/>
      <c r="D125" s="641"/>
      <c r="E125" s="331"/>
      <c r="F125" s="331"/>
      <c r="G125" s="642"/>
      <c r="H125" s="354" t="s">
        <v>297</v>
      </c>
      <c r="I125" s="549"/>
      <c r="J125" s="412"/>
      <c r="K125" s="550"/>
      <c r="L125" s="619" t="s">
        <v>291</v>
      </c>
      <c r="M125" s="559">
        <v>25</v>
      </c>
      <c r="N125" s="560">
        <v>48.899999999999999</v>
      </c>
      <c r="O125" s="643">
        <v>49.100000000000001</v>
      </c>
      <c r="P125" s="439" t="s">
        <v>292</v>
      </c>
      <c r="Q125" s="440">
        <v>49</v>
      </c>
      <c r="R125" s="475">
        <v>49.600000000000001</v>
      </c>
      <c r="S125" s="563">
        <v>49.5</v>
      </c>
      <c r="T125" s="644"/>
      <c r="U125" s="350"/>
      <c r="V125" s="292"/>
      <c r="W125" s="645"/>
      <c r="X125" s="646"/>
      <c r="Y125" s="269"/>
      <c r="AA125" s="160"/>
    </row>
    <row r="126" s="1" customFormat="1" ht="52.5" customHeight="1">
      <c r="A126" s="457"/>
      <c r="B126" s="458" t="s">
        <v>298</v>
      </c>
      <c r="C126" s="558"/>
      <c r="D126" s="339" t="s">
        <v>244</v>
      </c>
      <c r="E126" s="339"/>
      <c r="F126" s="339"/>
      <c r="G126" s="48" t="s">
        <v>299</v>
      </c>
      <c r="H126" s="342" t="s">
        <v>300</v>
      </c>
      <c r="I126" s="549"/>
      <c r="J126" s="412"/>
      <c r="K126" s="550"/>
      <c r="L126" s="647" t="s">
        <v>291</v>
      </c>
      <c r="M126" s="648">
        <v>25</v>
      </c>
      <c r="N126" s="649">
        <v>48.899999999999999</v>
      </c>
      <c r="O126" s="650">
        <v>49.100000000000001</v>
      </c>
      <c r="P126" s="418" t="s">
        <v>301</v>
      </c>
      <c r="Q126" s="419">
        <v>44</v>
      </c>
      <c r="R126" s="478">
        <v>49.600000000000001</v>
      </c>
      <c r="S126" s="420">
        <v>49.5</v>
      </c>
      <c r="T126" s="310">
        <v>1.1000000000000001</v>
      </c>
      <c r="U126" s="361"/>
      <c r="V126" s="266"/>
      <c r="W126" s="267"/>
      <c r="X126" s="293"/>
      <c r="Y126" s="269"/>
      <c r="AA126" s="362"/>
    </row>
    <row r="127" ht="54.75" customHeight="1">
      <c r="A127" s="509"/>
      <c r="B127" s="510"/>
      <c r="C127" s="558"/>
      <c r="D127" s="339" t="s">
        <v>296</v>
      </c>
      <c r="E127" s="339"/>
      <c r="F127" s="339"/>
      <c r="G127" s="48" t="s">
        <v>260</v>
      </c>
      <c r="H127" s="354" t="s">
        <v>302</v>
      </c>
      <c r="I127" s="549"/>
      <c r="J127" s="412"/>
      <c r="K127" s="550"/>
      <c r="L127" s="619" t="s">
        <v>291</v>
      </c>
      <c r="M127" s="559">
        <v>25</v>
      </c>
      <c r="N127" s="560">
        <v>48.899999999999999</v>
      </c>
      <c r="O127" s="561">
        <v>49.100000000000001</v>
      </c>
      <c r="P127" s="439" t="s">
        <v>301</v>
      </c>
      <c r="Q127" s="440">
        <v>43</v>
      </c>
      <c r="R127" s="475">
        <v>49.600000000000001</v>
      </c>
      <c r="S127" s="441">
        <v>49.5</v>
      </c>
      <c r="T127" s="360">
        <v>2.7999999999999998</v>
      </c>
      <c r="U127" s="361"/>
      <c r="V127" s="292"/>
      <c r="W127" s="267"/>
      <c r="X127" s="293"/>
      <c r="Y127" s="269"/>
      <c r="Z127" s="1"/>
      <c r="AA127" s="651" t="s">
        <v>303</v>
      </c>
    </row>
    <row r="128" ht="26.25" customHeight="1">
      <c r="A128" s="509"/>
      <c r="B128" s="510"/>
      <c r="C128" s="457"/>
      <c r="D128" s="364" t="s">
        <v>298</v>
      </c>
      <c r="E128" s="367"/>
      <c r="F128" s="367"/>
      <c r="G128" s="444" t="s">
        <v>304</v>
      </c>
      <c r="H128" s="342" t="s">
        <v>305</v>
      </c>
      <c r="I128" s="549"/>
      <c r="J128" s="412"/>
      <c r="K128" s="550"/>
      <c r="L128" s="619" t="s">
        <v>291</v>
      </c>
      <c r="M128" s="559">
        <v>25</v>
      </c>
      <c r="N128" s="560">
        <v>48.899999999999999</v>
      </c>
      <c r="O128" s="561">
        <v>49.100000000000001</v>
      </c>
      <c r="P128" s="652" t="s">
        <v>306</v>
      </c>
      <c r="Q128" s="419">
        <v>38</v>
      </c>
      <c r="R128" s="478">
        <v>49.600000000000001</v>
      </c>
      <c r="S128" s="420">
        <v>49.579999999999998</v>
      </c>
      <c r="T128" s="314">
        <v>4.5</v>
      </c>
      <c r="U128" s="468"/>
      <c r="V128" s="292"/>
      <c r="W128" s="267"/>
      <c r="X128" s="293"/>
      <c r="Y128" s="269"/>
      <c r="Z128" s="1"/>
      <c r="AA128" s="362"/>
    </row>
    <row r="129" ht="27.75" customHeight="1">
      <c r="A129" s="545"/>
      <c r="B129" s="546"/>
      <c r="C129" s="509"/>
      <c r="D129" s="367"/>
      <c r="E129" s="367"/>
      <c r="F129" s="367"/>
      <c r="G129" s="444"/>
      <c r="H129" s="342" t="s">
        <v>307</v>
      </c>
      <c r="I129" s="549"/>
      <c r="J129" s="412"/>
      <c r="K129" s="550"/>
      <c r="L129" s="619" t="s">
        <v>291</v>
      </c>
      <c r="M129" s="559">
        <v>25</v>
      </c>
      <c r="N129" s="560">
        <v>48.899999999999999</v>
      </c>
      <c r="O129" s="561">
        <v>49.100000000000001</v>
      </c>
      <c r="P129" s="432" t="s">
        <v>306</v>
      </c>
      <c r="Q129" s="433">
        <v>37</v>
      </c>
      <c r="R129" s="453">
        <v>49.600000000000001</v>
      </c>
      <c r="S129" s="434">
        <v>49.579999999999998</v>
      </c>
      <c r="T129" s="290"/>
      <c r="U129" s="451"/>
      <c r="V129" s="292"/>
      <c r="W129" s="267"/>
      <c r="X129" s="293"/>
      <c r="Y129" s="269"/>
      <c r="Z129" s="1"/>
      <c r="AA129" s="362"/>
    </row>
    <row r="130" ht="27" customHeight="1">
      <c r="A130" s="653"/>
      <c r="B130" s="574" t="s">
        <v>130</v>
      </c>
      <c r="C130" s="509"/>
      <c r="D130" s="367"/>
      <c r="E130" s="367"/>
      <c r="F130" s="367"/>
      <c r="G130" s="444"/>
      <c r="H130" s="342" t="s">
        <v>308</v>
      </c>
      <c r="I130" s="549"/>
      <c r="J130" s="412"/>
      <c r="K130" s="550"/>
      <c r="L130" s="619" t="s">
        <v>291</v>
      </c>
      <c r="M130" s="559">
        <v>25</v>
      </c>
      <c r="N130" s="560">
        <v>48.899999999999999</v>
      </c>
      <c r="O130" s="561">
        <v>49.100000000000001</v>
      </c>
      <c r="P130" s="432" t="s">
        <v>306</v>
      </c>
      <c r="Q130" s="433">
        <v>36</v>
      </c>
      <c r="R130" s="453">
        <v>49.600000000000001</v>
      </c>
      <c r="S130" s="434">
        <v>49.579999999999998</v>
      </c>
      <c r="T130" s="290"/>
      <c r="U130" s="451"/>
      <c r="V130" s="292"/>
      <c r="W130" s="267"/>
      <c r="X130" s="293"/>
      <c r="Y130" s="269"/>
      <c r="Z130" s="1"/>
      <c r="AA130" s="362"/>
    </row>
    <row r="131" ht="24.75" customHeight="1">
      <c r="A131" s="558"/>
      <c r="B131" s="328" t="s">
        <v>309</v>
      </c>
      <c r="C131" s="545"/>
      <c r="D131" s="340"/>
      <c r="E131" s="340"/>
      <c r="F131" s="340"/>
      <c r="G131" s="462"/>
      <c r="H131" s="342" t="s">
        <v>310</v>
      </c>
      <c r="I131" s="549"/>
      <c r="J131" s="412"/>
      <c r="K131" s="550"/>
      <c r="L131" s="619" t="s">
        <v>291</v>
      </c>
      <c r="M131" s="559">
        <v>25</v>
      </c>
      <c r="N131" s="560">
        <v>48.899999999999999</v>
      </c>
      <c r="O131" s="561">
        <v>49.100000000000001</v>
      </c>
      <c r="P131" s="432" t="s">
        <v>306</v>
      </c>
      <c r="Q131" s="433">
        <v>35</v>
      </c>
      <c r="R131" s="453">
        <v>49.600000000000001</v>
      </c>
      <c r="S131" s="434">
        <v>49.579999999999998</v>
      </c>
      <c r="T131" s="310"/>
      <c r="U131" s="350"/>
      <c r="V131" s="292"/>
      <c r="W131" s="267"/>
      <c r="X131" s="293"/>
      <c r="Y131" s="269"/>
      <c r="Z131" s="1"/>
      <c r="AA131" s="362"/>
    </row>
    <row r="132" ht="25.5" customHeight="1">
      <c r="A132" s="654"/>
      <c r="B132" s="655" t="s">
        <v>130</v>
      </c>
      <c r="C132" s="573"/>
      <c r="D132" s="576" t="s">
        <v>130</v>
      </c>
      <c r="E132" s="656"/>
      <c r="F132" s="656"/>
      <c r="G132" s="341" t="s">
        <v>311</v>
      </c>
      <c r="H132" s="354" t="s">
        <v>312</v>
      </c>
      <c r="I132" s="549"/>
      <c r="J132" s="412"/>
      <c r="K132" s="550"/>
      <c r="L132" s="619" t="s">
        <v>291</v>
      </c>
      <c r="M132" s="559">
        <v>25</v>
      </c>
      <c r="N132" s="560">
        <v>48.899999999999999</v>
      </c>
      <c r="O132" s="561">
        <v>49.100000000000001</v>
      </c>
      <c r="P132" s="657" t="s">
        <v>306</v>
      </c>
      <c r="Q132" s="448">
        <v>34</v>
      </c>
      <c r="R132" s="449">
        <v>49.600000000000001</v>
      </c>
      <c r="S132" s="658">
        <v>49.579999999999998</v>
      </c>
      <c r="T132" s="310">
        <v>1.6000000000000001</v>
      </c>
      <c r="U132" s="361"/>
      <c r="V132" s="292"/>
      <c r="W132" s="267"/>
      <c r="X132" s="293"/>
      <c r="Y132" s="269"/>
      <c r="Z132" s="1"/>
      <c r="AA132" s="362"/>
    </row>
    <row r="133" ht="39" customHeight="1">
      <c r="A133" s="558"/>
      <c r="B133" s="328" t="s">
        <v>244</v>
      </c>
      <c r="C133" s="558"/>
      <c r="D133" s="339" t="s">
        <v>309</v>
      </c>
      <c r="E133" s="340"/>
      <c r="F133" s="340"/>
      <c r="G133" s="341" t="s">
        <v>313</v>
      </c>
      <c r="H133" s="354" t="s">
        <v>314</v>
      </c>
      <c r="I133" s="549"/>
      <c r="J133" s="412"/>
      <c r="K133" s="550"/>
      <c r="L133" s="619" t="s">
        <v>291</v>
      </c>
      <c r="M133" s="559">
        <v>25</v>
      </c>
      <c r="N133" s="560">
        <v>48.899999999999999</v>
      </c>
      <c r="O133" s="561">
        <v>49.100000000000001</v>
      </c>
      <c r="P133" s="659" t="s">
        <v>306</v>
      </c>
      <c r="Q133" s="433">
        <v>33</v>
      </c>
      <c r="R133" s="453">
        <v>49.600000000000001</v>
      </c>
      <c r="S133" s="434">
        <v>49.579999999999998</v>
      </c>
      <c r="T133" s="310">
        <v>0.29999999999999999</v>
      </c>
      <c r="U133" s="361"/>
      <c r="V133" s="292"/>
      <c r="W133" s="267"/>
      <c r="X133" s="293"/>
      <c r="Y133" s="269"/>
      <c r="Z133" s="1"/>
      <c r="AA133" s="362"/>
    </row>
    <row r="134" s="1" customFormat="1" ht="39" customHeight="1">
      <c r="A134" s="457"/>
      <c r="B134" s="660" t="s">
        <v>130</v>
      </c>
      <c r="C134" s="504"/>
      <c r="D134" s="661" t="s">
        <v>130</v>
      </c>
      <c r="E134" s="364"/>
      <c r="F134" s="364"/>
      <c r="G134" s="281" t="s">
        <v>315</v>
      </c>
      <c r="H134" s="586" t="s">
        <v>316</v>
      </c>
      <c r="I134" s="549"/>
      <c r="J134" s="412"/>
      <c r="K134" s="550"/>
      <c r="L134" s="579"/>
      <c r="M134" s="516"/>
      <c r="N134" s="580"/>
      <c r="O134" s="518"/>
      <c r="P134" s="659" t="s">
        <v>140</v>
      </c>
      <c r="Q134" s="433"/>
      <c r="R134" s="453"/>
      <c r="S134" s="587"/>
      <c r="T134" s="310">
        <v>6.9000000000000004</v>
      </c>
      <c r="U134" s="361"/>
      <c r="V134" s="292"/>
      <c r="W134" s="267"/>
      <c r="X134" s="293"/>
      <c r="Y134" s="269"/>
      <c r="AA134" s="362"/>
    </row>
    <row r="135" ht="45.75" customHeight="1">
      <c r="A135" s="509"/>
      <c r="B135" s="662"/>
      <c r="C135" s="558"/>
      <c r="D135" s="339" t="s">
        <v>244</v>
      </c>
      <c r="E135" s="339"/>
      <c r="F135" s="339"/>
      <c r="G135" s="48" t="s">
        <v>317</v>
      </c>
      <c r="H135" s="354" t="s">
        <v>318</v>
      </c>
      <c r="I135" s="549"/>
      <c r="J135" s="412"/>
      <c r="K135" s="550"/>
      <c r="L135" s="619" t="s">
        <v>291</v>
      </c>
      <c r="M135" s="559">
        <v>25</v>
      </c>
      <c r="N135" s="663">
        <v>48.899999999999999</v>
      </c>
      <c r="O135" s="561">
        <v>49.100000000000001</v>
      </c>
      <c r="P135" s="659" t="s">
        <v>306</v>
      </c>
      <c r="Q135" s="433">
        <v>32</v>
      </c>
      <c r="R135" s="453">
        <v>49.600000000000001</v>
      </c>
      <c r="S135" s="434">
        <v>49.579999999999998</v>
      </c>
      <c r="T135" s="360">
        <v>3.5</v>
      </c>
      <c r="U135" s="361"/>
      <c r="V135" s="292"/>
      <c r="W135" s="267"/>
      <c r="X135" s="293"/>
      <c r="Y135" s="269"/>
      <c r="Z135" s="1"/>
      <c r="AA135" s="362"/>
    </row>
    <row r="136" s="1" customFormat="1" ht="45.75" customHeight="1">
      <c r="A136" s="664"/>
      <c r="B136" s="665" t="s">
        <v>319</v>
      </c>
      <c r="C136" s="457"/>
      <c r="D136" s="281" t="s">
        <v>130</v>
      </c>
      <c r="E136" s="281"/>
      <c r="F136" s="281"/>
      <c r="G136" s="466" t="s">
        <v>320</v>
      </c>
      <c r="H136" s="318" t="s">
        <v>321</v>
      </c>
      <c r="I136" s="549"/>
      <c r="J136" s="412"/>
      <c r="K136" s="550"/>
      <c r="L136" s="666" t="s">
        <v>291</v>
      </c>
      <c r="M136" s="667">
        <v>25</v>
      </c>
      <c r="N136" s="668">
        <v>48.899999999999999</v>
      </c>
      <c r="O136" s="590">
        <v>49.049999999999997</v>
      </c>
      <c r="P136" s="669" t="s">
        <v>306</v>
      </c>
      <c r="Q136" s="670">
        <v>31</v>
      </c>
      <c r="R136" s="449">
        <v>49.600000000000001</v>
      </c>
      <c r="S136" s="658">
        <v>49.549999999999997</v>
      </c>
      <c r="T136" s="671">
        <v>2.5</v>
      </c>
      <c r="U136" s="468"/>
      <c r="V136" s="292"/>
      <c r="W136" s="267"/>
      <c r="X136" s="293"/>
      <c r="Y136" s="269"/>
      <c r="AA136" s="362"/>
    </row>
    <row r="137" s="1" customFormat="1" ht="45.75" customHeight="1">
      <c r="A137" s="672"/>
      <c r="B137" s="531" t="s">
        <v>170</v>
      </c>
      <c r="C137" s="509"/>
      <c r="D137" s="341"/>
      <c r="E137" s="341"/>
      <c r="F137" s="341"/>
      <c r="G137" s="462"/>
      <c r="H137" s="318" t="s">
        <v>322</v>
      </c>
      <c r="I137" s="549"/>
      <c r="J137" s="412"/>
      <c r="K137" s="550"/>
      <c r="L137" s="666" t="s">
        <v>291</v>
      </c>
      <c r="M137" s="667">
        <v>25</v>
      </c>
      <c r="N137" s="668">
        <v>48.899999999999999</v>
      </c>
      <c r="O137" s="590">
        <v>49.049999999999997</v>
      </c>
      <c r="P137" s="673" t="s">
        <v>306</v>
      </c>
      <c r="Q137" s="440">
        <v>30</v>
      </c>
      <c r="R137" s="475">
        <v>49.600000000000001</v>
      </c>
      <c r="S137" s="441">
        <v>49.549999999999997</v>
      </c>
      <c r="T137" s="502"/>
      <c r="U137" s="468"/>
      <c r="V137" s="292"/>
      <c r="W137" s="267"/>
      <c r="X137" s="293"/>
      <c r="Y137" s="269"/>
      <c r="AA137" s="362"/>
    </row>
    <row r="138" ht="85.5" customHeight="1">
      <c r="A138" s="674"/>
      <c r="B138" s="458" t="s">
        <v>170</v>
      </c>
      <c r="C138" s="664"/>
      <c r="D138" s="675" t="s">
        <v>319</v>
      </c>
      <c r="E138" s="675"/>
      <c r="F138" s="675"/>
      <c r="G138" s="596" t="s">
        <v>285</v>
      </c>
      <c r="H138" s="391" t="s">
        <v>323</v>
      </c>
      <c r="I138" s="597"/>
      <c r="J138" s="598"/>
      <c r="K138" s="599"/>
      <c r="L138" s="676" t="s">
        <v>291</v>
      </c>
      <c r="M138" s="601">
        <v>25</v>
      </c>
      <c r="N138" s="677">
        <v>48.899999999999999</v>
      </c>
      <c r="O138" s="678">
        <v>49.049999999999997</v>
      </c>
      <c r="P138" s="581" t="s">
        <v>140</v>
      </c>
      <c r="Q138" s="474"/>
      <c r="R138" s="562"/>
      <c r="S138" s="679"/>
      <c r="T138" s="400">
        <v>0</v>
      </c>
      <c r="U138" s="468" t="s">
        <v>188</v>
      </c>
      <c r="V138" s="402"/>
      <c r="W138" s="403"/>
      <c r="X138" s="404"/>
      <c r="Y138" s="680"/>
      <c r="Z138" s="1"/>
      <c r="AA138" s="247"/>
    </row>
    <row r="139" ht="64.5" customHeight="1">
      <c r="A139" s="487"/>
      <c r="B139" s="470"/>
      <c r="C139" s="672"/>
      <c r="D139" s="547" t="s">
        <v>170</v>
      </c>
      <c r="E139" s="547"/>
      <c r="F139" s="547"/>
      <c r="G139" s="44" t="s">
        <v>324</v>
      </c>
      <c r="H139" s="228" t="s">
        <v>325</v>
      </c>
      <c r="I139" s="681">
        <v>4</v>
      </c>
      <c r="J139" s="682">
        <v>0.29999999999999999</v>
      </c>
      <c r="K139" s="683">
        <v>48.200000000000003</v>
      </c>
      <c r="L139" s="551" t="s">
        <v>291</v>
      </c>
      <c r="M139" s="552">
        <v>25</v>
      </c>
      <c r="N139" s="684">
        <v>48.899999999999999</v>
      </c>
      <c r="O139" s="554">
        <v>49.100000000000001</v>
      </c>
      <c r="P139" s="565" t="s">
        <v>326</v>
      </c>
      <c r="Q139" s="566">
        <v>25</v>
      </c>
      <c r="R139" s="567">
        <v>49.600000000000001</v>
      </c>
      <c r="S139" s="568">
        <v>49.549999999999997</v>
      </c>
      <c r="T139" s="555">
        <v>3.8999999999999999</v>
      </c>
      <c r="U139" s="685"/>
      <c r="V139" s="242">
        <f>SUM(T139:T143)</f>
        <v>25.799999999999997</v>
      </c>
      <c r="W139" s="243" t="s">
        <v>327</v>
      </c>
      <c r="X139" s="556"/>
      <c r="Y139" s="686"/>
      <c r="Z139" s="246"/>
      <c r="AA139" s="687" t="s">
        <v>328</v>
      </c>
    </row>
    <row r="140" ht="53.25" customHeight="1">
      <c r="A140" s="492"/>
      <c r="B140" s="460"/>
      <c r="C140" s="674"/>
      <c r="D140" s="364" t="s">
        <v>170</v>
      </c>
      <c r="E140" s="367"/>
      <c r="F140" s="367"/>
      <c r="G140" s="341" t="s">
        <v>329</v>
      </c>
      <c r="H140" s="342" t="s">
        <v>330</v>
      </c>
      <c r="I140" s="549"/>
      <c r="J140" s="412"/>
      <c r="K140" s="550"/>
      <c r="L140" s="619" t="s">
        <v>331</v>
      </c>
      <c r="M140" s="559">
        <v>30</v>
      </c>
      <c r="N140" s="663">
        <v>48.899999999999999</v>
      </c>
      <c r="O140" s="561">
        <v>49.100000000000001</v>
      </c>
      <c r="P140" s="629" t="s">
        <v>332</v>
      </c>
      <c r="Q140" s="630">
        <v>20</v>
      </c>
      <c r="R140" s="521">
        <v>49.600000000000001</v>
      </c>
      <c r="S140" s="450">
        <v>49.549999999999997</v>
      </c>
      <c r="T140" s="360">
        <v>5.7999999999999998</v>
      </c>
      <c r="U140" s="350" t="s">
        <v>148</v>
      </c>
      <c r="V140" s="292"/>
      <c r="W140" s="267"/>
      <c r="X140" s="293"/>
      <c r="Y140" s="269"/>
      <c r="Z140" s="1"/>
      <c r="AA140" s="247"/>
    </row>
    <row r="141" ht="75.75" customHeight="1">
      <c r="A141" s="688"/>
      <c r="B141" s="689"/>
      <c r="C141" s="487"/>
      <c r="D141" s="480"/>
      <c r="E141" s="480"/>
      <c r="F141" s="480"/>
      <c r="G141" s="48" t="s">
        <v>329</v>
      </c>
      <c r="H141" s="342" t="s">
        <v>333</v>
      </c>
      <c r="I141" s="549"/>
      <c r="J141" s="412"/>
      <c r="K141" s="550"/>
      <c r="L141" s="619" t="s">
        <v>331</v>
      </c>
      <c r="M141" s="559">
        <v>30</v>
      </c>
      <c r="N141" s="663">
        <v>48.899999999999999</v>
      </c>
      <c r="O141" s="561">
        <v>49.100000000000001</v>
      </c>
      <c r="P141" s="565" t="s">
        <v>334</v>
      </c>
      <c r="Q141" s="566">
        <v>15</v>
      </c>
      <c r="R141" s="567">
        <v>49.600000000000001</v>
      </c>
      <c r="S141" s="568">
        <v>49.549999999999997</v>
      </c>
      <c r="T141" s="360">
        <v>2</v>
      </c>
      <c r="U141" s="361"/>
      <c r="V141" s="292"/>
      <c r="W141" s="267"/>
      <c r="X141" s="293"/>
      <c r="Y141" s="269"/>
      <c r="Z141" s="1"/>
      <c r="AA141" s="351" t="s">
        <v>335</v>
      </c>
    </row>
    <row r="142" ht="104.25" customHeight="1">
      <c r="A142" s="690" t="s">
        <v>336</v>
      </c>
      <c r="B142" s="691" t="s">
        <v>130</v>
      </c>
      <c r="C142" s="492"/>
      <c r="D142" s="471"/>
      <c r="E142" s="471"/>
      <c r="F142" s="471"/>
      <c r="G142" s="48" t="s">
        <v>329</v>
      </c>
      <c r="H142" s="354" t="s">
        <v>337</v>
      </c>
      <c r="I142" s="549"/>
      <c r="J142" s="412"/>
      <c r="K142" s="550"/>
      <c r="L142" s="619" t="s">
        <v>331</v>
      </c>
      <c r="M142" s="559">
        <v>30</v>
      </c>
      <c r="N142" s="663">
        <v>48.899999999999999</v>
      </c>
      <c r="O142" s="561">
        <v>49.100000000000001</v>
      </c>
      <c r="P142" s="473" t="s">
        <v>338</v>
      </c>
      <c r="Q142" s="474">
        <v>10</v>
      </c>
      <c r="R142" s="562">
        <v>49.600000000000001</v>
      </c>
      <c r="S142" s="563">
        <v>49.549999999999997</v>
      </c>
      <c r="T142" s="360">
        <v>6.5999999999999996</v>
      </c>
      <c r="U142" s="361" t="s">
        <v>148</v>
      </c>
      <c r="V142" s="292"/>
      <c r="W142" s="267"/>
      <c r="X142" s="268">
        <f>SUM(T62:T143)-T98-T109-T110-T111-T112-T113-T114-T115-T116-T134-T138-T143</f>
        <v>77.999999999999972</v>
      </c>
      <c r="Y142" s="269" t="s">
        <v>339</v>
      </c>
      <c r="Z142" s="1"/>
      <c r="AA142" s="692"/>
    </row>
    <row r="143" ht="27.75" customHeight="1">
      <c r="A143" s="435"/>
      <c r="B143" s="436"/>
      <c r="C143" s="693"/>
      <c r="D143" s="693"/>
      <c r="E143" s="595"/>
      <c r="F143" s="595"/>
      <c r="G143" s="694" t="s">
        <v>250</v>
      </c>
      <c r="H143" s="695" t="s">
        <v>340</v>
      </c>
      <c r="I143" s="597"/>
      <c r="J143" s="598"/>
      <c r="K143" s="599"/>
      <c r="L143" s="696"/>
      <c r="M143" s="697"/>
      <c r="N143" s="698"/>
      <c r="O143" s="699"/>
      <c r="P143" s="700" t="s">
        <v>140</v>
      </c>
      <c r="Q143" s="701"/>
      <c r="R143" s="702"/>
      <c r="S143" s="703"/>
      <c r="T143" s="704">
        <v>7.5</v>
      </c>
      <c r="U143" s="705"/>
      <c r="V143" s="402"/>
      <c r="W143" s="403"/>
      <c r="X143" s="404"/>
      <c r="Y143" s="405"/>
      <c r="Z143" s="406"/>
      <c r="AA143" s="706"/>
    </row>
    <row r="144" ht="21.75" customHeight="1">
      <c r="A144" s="435" t="s">
        <v>341</v>
      </c>
      <c r="B144" s="436"/>
      <c r="C144" s="707" t="s">
        <v>336</v>
      </c>
      <c r="D144" s="708" t="s">
        <v>130</v>
      </c>
      <c r="E144" s="250"/>
      <c r="F144" s="250"/>
      <c r="G144" s="444" t="s">
        <v>320</v>
      </c>
      <c r="H144" s="318" t="s">
        <v>342</v>
      </c>
      <c r="I144" s="549">
        <v>5</v>
      </c>
      <c r="J144" s="412">
        <v>0.29999999999999999</v>
      </c>
      <c r="K144" s="709">
        <v>48</v>
      </c>
      <c r="L144" s="619" t="s">
        <v>331</v>
      </c>
      <c r="M144" s="559">
        <v>30</v>
      </c>
      <c r="N144" s="663">
        <v>48.899999999999999</v>
      </c>
      <c r="O144" s="710">
        <v>49.100000000000001</v>
      </c>
      <c r="P144" s="711" t="s">
        <v>343</v>
      </c>
      <c r="Q144" s="712">
        <v>129</v>
      </c>
      <c r="R144" s="713">
        <v>49.5</v>
      </c>
      <c r="S144" s="714">
        <v>49.479999999999997</v>
      </c>
      <c r="T144" s="715">
        <v>4</v>
      </c>
      <c r="U144" s="451"/>
      <c r="V144" s="266">
        <f>SUM(T144:T171)</f>
        <v>27.800000000000001</v>
      </c>
      <c r="W144" s="267" t="s">
        <v>344</v>
      </c>
      <c r="X144" s="293"/>
      <c r="Y144" s="269"/>
      <c r="Z144" s="1"/>
      <c r="AA144" s="362"/>
    </row>
    <row r="145" s="1" customFormat="1" ht="25.5" customHeight="1">
      <c r="A145" s="435" t="s">
        <v>345</v>
      </c>
      <c r="B145" s="436"/>
      <c r="C145" s="435"/>
      <c r="D145" s="250"/>
      <c r="E145" s="250"/>
      <c r="F145" s="250"/>
      <c r="G145" s="444"/>
      <c r="H145" s="318" t="s">
        <v>346</v>
      </c>
      <c r="I145" s="549"/>
      <c r="J145" s="412"/>
      <c r="K145" s="709"/>
      <c r="L145" s="619" t="s">
        <v>331</v>
      </c>
      <c r="M145" s="559">
        <v>30</v>
      </c>
      <c r="N145" s="663">
        <v>48.899999999999999</v>
      </c>
      <c r="O145" s="554">
        <v>49.100000000000001</v>
      </c>
      <c r="P145" s="716" t="s">
        <v>343</v>
      </c>
      <c r="Q145" s="717">
        <v>128</v>
      </c>
      <c r="R145" s="718">
        <v>49.5</v>
      </c>
      <c r="S145" s="719">
        <v>49.479999999999997</v>
      </c>
      <c r="T145" s="290"/>
      <c r="U145" s="451"/>
      <c r="V145" s="266"/>
      <c r="W145" s="267"/>
      <c r="X145" s="293"/>
      <c r="Y145" s="269"/>
      <c r="AA145" s="362"/>
    </row>
    <row r="146" ht="27" customHeight="1">
      <c r="A146" s="435"/>
      <c r="B146" s="436"/>
      <c r="C146" s="435" t="s">
        <v>341</v>
      </c>
      <c r="D146" s="250"/>
      <c r="E146" s="250"/>
      <c r="F146" s="250"/>
      <c r="G146" s="444"/>
      <c r="H146" s="318" t="s">
        <v>347</v>
      </c>
      <c r="I146" s="549"/>
      <c r="J146" s="412"/>
      <c r="K146" s="709"/>
      <c r="L146" s="619" t="s">
        <v>331</v>
      </c>
      <c r="M146" s="559">
        <v>30</v>
      </c>
      <c r="N146" s="663">
        <v>48.899999999999999</v>
      </c>
      <c r="O146" s="561">
        <v>49.100000000000001</v>
      </c>
      <c r="P146" s="720" t="s">
        <v>343</v>
      </c>
      <c r="Q146" s="721">
        <v>127</v>
      </c>
      <c r="R146" s="722">
        <v>49.5</v>
      </c>
      <c r="S146" s="723">
        <v>49.479999999999997</v>
      </c>
      <c r="T146" s="290"/>
      <c r="U146" s="454"/>
      <c r="V146" s="292"/>
      <c r="W146" s="267"/>
      <c r="X146" s="293"/>
      <c r="Y146" s="269"/>
      <c r="Z146" s="1"/>
      <c r="AA146" s="160"/>
    </row>
    <row r="147" ht="25.5" customHeight="1">
      <c r="A147" s="724" t="s">
        <v>348</v>
      </c>
      <c r="B147" s="725"/>
      <c r="C147" s="435" t="s">
        <v>345</v>
      </c>
      <c r="D147" s="250"/>
      <c r="E147" s="250"/>
      <c r="F147" s="250"/>
      <c r="G147" s="444"/>
      <c r="H147" s="318" t="s">
        <v>349</v>
      </c>
      <c r="I147" s="549"/>
      <c r="J147" s="412"/>
      <c r="K147" s="709"/>
      <c r="L147" s="619" t="s">
        <v>331</v>
      </c>
      <c r="M147" s="559">
        <v>30</v>
      </c>
      <c r="N147" s="663">
        <v>48.899999999999999</v>
      </c>
      <c r="O147" s="561">
        <v>49.100000000000001</v>
      </c>
      <c r="P147" s="720" t="s">
        <v>343</v>
      </c>
      <c r="Q147" s="721">
        <v>126</v>
      </c>
      <c r="R147" s="722">
        <v>49.5</v>
      </c>
      <c r="S147" s="723">
        <v>49.479999999999997</v>
      </c>
      <c r="T147" s="290"/>
      <c r="U147" s="454"/>
      <c r="V147" s="292"/>
      <c r="W147" s="267"/>
      <c r="X147" s="293"/>
      <c r="Y147" s="269"/>
      <c r="Z147" s="1"/>
      <c r="AA147" s="160"/>
    </row>
    <row r="148" s="1" customFormat="1" ht="25.5" customHeight="1">
      <c r="A148" s="500"/>
      <c r="B148" s="496" t="s">
        <v>298</v>
      </c>
      <c r="C148" s="435"/>
      <c r="D148" s="250"/>
      <c r="E148" s="250"/>
      <c r="F148" s="250"/>
      <c r="G148" s="444"/>
      <c r="H148" s="318" t="s">
        <v>350</v>
      </c>
      <c r="I148" s="549"/>
      <c r="J148" s="412"/>
      <c r="K148" s="709"/>
      <c r="L148" s="619" t="s">
        <v>331</v>
      </c>
      <c r="M148" s="559">
        <v>30</v>
      </c>
      <c r="N148" s="663">
        <v>48.899999999999999</v>
      </c>
      <c r="O148" s="561">
        <v>49.100000000000001</v>
      </c>
      <c r="P148" s="720" t="s">
        <v>343</v>
      </c>
      <c r="Q148" s="721">
        <v>125</v>
      </c>
      <c r="R148" s="722">
        <v>49.5</v>
      </c>
      <c r="S148" s="719">
        <v>49.479999999999997</v>
      </c>
      <c r="T148" s="290"/>
      <c r="U148" s="454"/>
      <c r="V148" s="292"/>
      <c r="W148" s="267"/>
      <c r="X148" s="293"/>
      <c r="Y148" s="269"/>
      <c r="AA148" s="160"/>
    </row>
    <row r="149" ht="24" customHeight="1">
      <c r="A149" s="435"/>
      <c r="B149" s="436"/>
      <c r="C149" s="724" t="s">
        <v>348</v>
      </c>
      <c r="D149" s="331"/>
      <c r="E149" s="331"/>
      <c r="F149" s="331"/>
      <c r="G149" s="462"/>
      <c r="H149" s="318" t="s">
        <v>351</v>
      </c>
      <c r="I149" s="549"/>
      <c r="J149" s="412"/>
      <c r="K149" s="709"/>
      <c r="L149" s="619" t="s">
        <v>331</v>
      </c>
      <c r="M149" s="559">
        <v>30</v>
      </c>
      <c r="N149" s="663">
        <v>48.899999999999999</v>
      </c>
      <c r="O149" s="561">
        <v>49.100000000000001</v>
      </c>
      <c r="P149" s="720" t="s">
        <v>343</v>
      </c>
      <c r="Q149" s="721">
        <v>124</v>
      </c>
      <c r="R149" s="722">
        <v>49.5</v>
      </c>
      <c r="S149" s="719">
        <v>49.479999999999997</v>
      </c>
      <c r="T149" s="310"/>
      <c r="U149" s="463"/>
      <c r="V149" s="292"/>
      <c r="W149" s="267"/>
      <c r="X149" s="293"/>
      <c r="Y149" s="269"/>
      <c r="Z149" s="1"/>
      <c r="AA149" s="160"/>
    </row>
    <row r="150" ht="24.75" customHeight="1">
      <c r="A150" s="435"/>
      <c r="B150" s="436"/>
      <c r="C150" s="500"/>
      <c r="D150" s="280" t="s">
        <v>298</v>
      </c>
      <c r="E150" s="280"/>
      <c r="F150" s="280"/>
      <c r="G150" s="466" t="s">
        <v>352</v>
      </c>
      <c r="H150" s="342" t="s">
        <v>353</v>
      </c>
      <c r="I150" s="549"/>
      <c r="J150" s="412"/>
      <c r="K150" s="709"/>
      <c r="L150" s="619" t="s">
        <v>331</v>
      </c>
      <c r="M150" s="559">
        <v>30</v>
      </c>
      <c r="N150" s="663">
        <v>48.899999999999999</v>
      </c>
      <c r="O150" s="561">
        <v>49.100000000000001</v>
      </c>
      <c r="P150" s="720" t="s">
        <v>343</v>
      </c>
      <c r="Q150" s="721">
        <v>123</v>
      </c>
      <c r="R150" s="722">
        <v>49.5</v>
      </c>
      <c r="S150" s="723">
        <v>49.399999999999999</v>
      </c>
      <c r="T150" s="314">
        <v>1</v>
      </c>
      <c r="U150" s="468"/>
      <c r="V150" s="292"/>
      <c r="W150" s="267"/>
      <c r="X150" s="293"/>
      <c r="Y150" s="269"/>
      <c r="Z150" s="1"/>
      <c r="AA150" s="362"/>
    </row>
    <row r="151" ht="21" customHeight="1">
      <c r="A151" s="435"/>
      <c r="B151" s="436"/>
      <c r="C151" s="435"/>
      <c r="D151" s="250"/>
      <c r="E151" s="250"/>
      <c r="F151" s="250"/>
      <c r="G151" s="444"/>
      <c r="H151" s="342" t="s">
        <v>354</v>
      </c>
      <c r="I151" s="549"/>
      <c r="J151" s="412"/>
      <c r="K151" s="709"/>
      <c r="L151" s="619" t="s">
        <v>331</v>
      </c>
      <c r="M151" s="559">
        <v>30</v>
      </c>
      <c r="N151" s="663">
        <v>48.899999999999999</v>
      </c>
      <c r="O151" s="561">
        <v>49.100000000000001</v>
      </c>
      <c r="P151" s="720" t="s">
        <v>343</v>
      </c>
      <c r="Q151" s="721">
        <v>122</v>
      </c>
      <c r="R151" s="722">
        <v>49.5</v>
      </c>
      <c r="S151" s="723">
        <v>49.399999999999999</v>
      </c>
      <c r="T151" s="290"/>
      <c r="U151" s="454"/>
      <c r="V151" s="292"/>
      <c r="W151" s="267"/>
      <c r="X151" s="293"/>
      <c r="Y151" s="269"/>
      <c r="Z151" s="1"/>
      <c r="AA151" s="160"/>
    </row>
    <row r="152" ht="25.5" customHeight="1">
      <c r="A152" s="435"/>
      <c r="B152" s="436"/>
      <c r="C152" s="435"/>
      <c r="D152" s="250"/>
      <c r="E152" s="250"/>
      <c r="F152" s="250"/>
      <c r="G152" s="444"/>
      <c r="H152" s="342" t="s">
        <v>355</v>
      </c>
      <c r="I152" s="549"/>
      <c r="J152" s="412"/>
      <c r="K152" s="709"/>
      <c r="L152" s="619" t="s">
        <v>331</v>
      </c>
      <c r="M152" s="559">
        <v>30</v>
      </c>
      <c r="N152" s="663">
        <v>48.899999999999999</v>
      </c>
      <c r="O152" s="561">
        <v>49.100000000000001</v>
      </c>
      <c r="P152" s="720" t="s">
        <v>343</v>
      </c>
      <c r="Q152" s="721">
        <v>121</v>
      </c>
      <c r="R152" s="722">
        <v>49.5</v>
      </c>
      <c r="S152" s="723">
        <v>49.399999999999999</v>
      </c>
      <c r="T152" s="290"/>
      <c r="U152" s="454"/>
      <c r="V152" s="292"/>
      <c r="W152" s="267"/>
      <c r="X152" s="293"/>
      <c r="Y152" s="269"/>
      <c r="Z152" s="1"/>
      <c r="AA152" s="160"/>
    </row>
    <row r="153" ht="22.5" customHeight="1">
      <c r="A153" s="435"/>
      <c r="B153" s="436"/>
      <c r="C153" s="435"/>
      <c r="D153" s="250"/>
      <c r="E153" s="250"/>
      <c r="F153" s="250"/>
      <c r="G153" s="444"/>
      <c r="H153" s="342" t="s">
        <v>356</v>
      </c>
      <c r="I153" s="549"/>
      <c r="J153" s="412"/>
      <c r="K153" s="709"/>
      <c r="L153" s="619" t="s">
        <v>331</v>
      </c>
      <c r="M153" s="559">
        <v>30</v>
      </c>
      <c r="N153" s="663">
        <v>48.899999999999999</v>
      </c>
      <c r="O153" s="561">
        <v>49.100000000000001</v>
      </c>
      <c r="P153" s="720" t="s">
        <v>343</v>
      </c>
      <c r="Q153" s="721">
        <v>120</v>
      </c>
      <c r="R153" s="722">
        <v>49.5</v>
      </c>
      <c r="S153" s="723">
        <v>49.399999999999999</v>
      </c>
      <c r="T153" s="290"/>
      <c r="U153" s="454"/>
      <c r="V153" s="292"/>
      <c r="W153" s="267"/>
      <c r="X153" s="293"/>
      <c r="Y153" s="269"/>
      <c r="Z153" s="1"/>
      <c r="AA153" s="160"/>
    </row>
    <row r="154" ht="22.5" customHeight="1">
      <c r="A154" s="435"/>
      <c r="B154" s="436"/>
      <c r="C154" s="435"/>
      <c r="D154" s="250"/>
      <c r="E154" s="250"/>
      <c r="F154" s="250"/>
      <c r="G154" s="444"/>
      <c r="H154" s="342" t="s">
        <v>357</v>
      </c>
      <c r="I154" s="549"/>
      <c r="J154" s="412"/>
      <c r="K154" s="709"/>
      <c r="L154" s="619" t="s">
        <v>331</v>
      </c>
      <c r="M154" s="559">
        <v>30</v>
      </c>
      <c r="N154" s="663">
        <v>48.899999999999999</v>
      </c>
      <c r="O154" s="561">
        <v>49.100000000000001</v>
      </c>
      <c r="P154" s="720" t="s">
        <v>343</v>
      </c>
      <c r="Q154" s="721">
        <v>119</v>
      </c>
      <c r="R154" s="722">
        <v>49.5</v>
      </c>
      <c r="S154" s="723">
        <v>49.399999999999999</v>
      </c>
      <c r="T154" s="290"/>
      <c r="U154" s="454"/>
      <c r="V154" s="292"/>
      <c r="W154" s="267"/>
      <c r="X154" s="293"/>
      <c r="Y154" s="269"/>
      <c r="Z154" s="1"/>
      <c r="AA154" s="160"/>
    </row>
    <row r="155" ht="24.75" customHeight="1">
      <c r="A155" s="435"/>
      <c r="B155" s="436"/>
      <c r="C155" s="435"/>
      <c r="D155" s="250"/>
      <c r="E155" s="250"/>
      <c r="F155" s="250"/>
      <c r="G155" s="444"/>
      <c r="H155" s="342" t="s">
        <v>358</v>
      </c>
      <c r="I155" s="549"/>
      <c r="J155" s="412"/>
      <c r="K155" s="709"/>
      <c r="L155" s="619" t="s">
        <v>331</v>
      </c>
      <c r="M155" s="559">
        <v>30</v>
      </c>
      <c r="N155" s="663">
        <v>48.899999999999999</v>
      </c>
      <c r="O155" s="561">
        <v>49.100000000000001</v>
      </c>
      <c r="P155" s="720" t="s">
        <v>343</v>
      </c>
      <c r="Q155" s="721">
        <v>118</v>
      </c>
      <c r="R155" s="722">
        <v>49.5</v>
      </c>
      <c r="S155" s="723">
        <v>49.399999999999999</v>
      </c>
      <c r="T155" s="290"/>
      <c r="U155" s="454"/>
      <c r="V155" s="292"/>
      <c r="W155" s="267"/>
      <c r="X155" s="293"/>
      <c r="Y155" s="269"/>
      <c r="Z155" s="1"/>
      <c r="AA155" s="160"/>
    </row>
    <row r="156" ht="21.75" customHeight="1">
      <c r="A156" s="435"/>
      <c r="B156" s="436"/>
      <c r="C156" s="435"/>
      <c r="D156" s="250"/>
      <c r="E156" s="250"/>
      <c r="F156" s="250"/>
      <c r="G156" s="444"/>
      <c r="H156" s="342" t="s">
        <v>359</v>
      </c>
      <c r="I156" s="549"/>
      <c r="J156" s="412"/>
      <c r="K156" s="709"/>
      <c r="L156" s="619" t="s">
        <v>331</v>
      </c>
      <c r="M156" s="559">
        <v>30</v>
      </c>
      <c r="N156" s="663">
        <v>48.899999999999999</v>
      </c>
      <c r="O156" s="561">
        <v>49.100000000000001</v>
      </c>
      <c r="P156" s="720" t="s">
        <v>343</v>
      </c>
      <c r="Q156" s="721">
        <v>117</v>
      </c>
      <c r="R156" s="722">
        <v>49.5</v>
      </c>
      <c r="S156" s="723">
        <v>49.399999999999999</v>
      </c>
      <c r="T156" s="290"/>
      <c r="U156" s="454"/>
      <c r="V156" s="292"/>
      <c r="W156" s="267"/>
      <c r="X156" s="293"/>
      <c r="Y156" s="269"/>
      <c r="Z156" s="1"/>
      <c r="AA156" s="160"/>
    </row>
    <row r="157" ht="21.75" customHeight="1">
      <c r="A157" s="724"/>
      <c r="B157" s="725"/>
      <c r="C157" s="435"/>
      <c r="D157" s="250"/>
      <c r="E157" s="250"/>
      <c r="F157" s="250"/>
      <c r="G157" s="444"/>
      <c r="H157" s="342" t="s">
        <v>360</v>
      </c>
      <c r="I157" s="549"/>
      <c r="J157" s="412"/>
      <c r="K157" s="709"/>
      <c r="L157" s="619" t="s">
        <v>331</v>
      </c>
      <c r="M157" s="559">
        <v>30</v>
      </c>
      <c r="N157" s="663">
        <v>48.899999999999999</v>
      </c>
      <c r="O157" s="561">
        <v>49.100000000000001</v>
      </c>
      <c r="P157" s="720" t="s">
        <v>343</v>
      </c>
      <c r="Q157" s="721">
        <v>116</v>
      </c>
      <c r="R157" s="722">
        <v>49.5</v>
      </c>
      <c r="S157" s="723">
        <v>49.399999999999999</v>
      </c>
      <c r="T157" s="290"/>
      <c r="U157" s="454"/>
      <c r="V157" s="292"/>
      <c r="W157" s="267"/>
      <c r="X157" s="293"/>
      <c r="Y157" s="269"/>
      <c r="Z157" s="1"/>
      <c r="AA157" s="160"/>
    </row>
    <row r="158" ht="22.5" customHeight="1">
      <c r="A158" s="640"/>
      <c r="B158" s="328" t="s">
        <v>205</v>
      </c>
      <c r="C158" s="435"/>
      <c r="D158" s="250"/>
      <c r="E158" s="250"/>
      <c r="F158" s="250"/>
      <c r="G158" s="444"/>
      <c r="H158" s="342" t="s">
        <v>361</v>
      </c>
      <c r="I158" s="549"/>
      <c r="J158" s="412"/>
      <c r="K158" s="709"/>
      <c r="L158" s="619" t="s">
        <v>331</v>
      </c>
      <c r="M158" s="559">
        <v>30</v>
      </c>
      <c r="N158" s="663">
        <v>48.899999999999999</v>
      </c>
      <c r="O158" s="561">
        <v>49.100000000000001</v>
      </c>
      <c r="P158" s="720" t="s">
        <v>343</v>
      </c>
      <c r="Q158" s="721">
        <v>115</v>
      </c>
      <c r="R158" s="722">
        <v>49.5</v>
      </c>
      <c r="S158" s="723">
        <v>49.399999999999999</v>
      </c>
      <c r="T158" s="290"/>
      <c r="U158" s="454"/>
      <c r="V158" s="292"/>
      <c r="W158" s="267"/>
      <c r="X158" s="293"/>
      <c r="Y158" s="269"/>
      <c r="Z158" s="1"/>
      <c r="AA158" s="160"/>
    </row>
    <row r="159" ht="24" customHeight="1">
      <c r="A159" s="640"/>
      <c r="B159" s="328" t="s">
        <v>298</v>
      </c>
      <c r="C159" s="724"/>
      <c r="D159" s="331"/>
      <c r="E159" s="331"/>
      <c r="F159" s="331"/>
      <c r="G159" s="462"/>
      <c r="H159" s="342" t="s">
        <v>362</v>
      </c>
      <c r="I159" s="549"/>
      <c r="J159" s="412"/>
      <c r="K159" s="709"/>
      <c r="L159" s="619" t="s">
        <v>331</v>
      </c>
      <c r="M159" s="559">
        <v>30</v>
      </c>
      <c r="N159" s="663">
        <v>48.899999999999999</v>
      </c>
      <c r="O159" s="561">
        <v>49.100000000000001</v>
      </c>
      <c r="P159" s="726" t="s">
        <v>343</v>
      </c>
      <c r="Q159" s="727">
        <v>114</v>
      </c>
      <c r="R159" s="728">
        <v>49.5</v>
      </c>
      <c r="S159" s="729">
        <v>49.399999999999999</v>
      </c>
      <c r="T159" s="310"/>
      <c r="U159" s="463"/>
      <c r="V159" s="292"/>
      <c r="W159" s="267"/>
      <c r="X159" s="293"/>
      <c r="Y159" s="269"/>
      <c r="Z159" s="1"/>
      <c r="AA159" s="160"/>
    </row>
    <row r="160" ht="32.25" customHeight="1">
      <c r="A160" s="730"/>
      <c r="B160" s="731" t="s">
        <v>319</v>
      </c>
      <c r="C160" s="558"/>
      <c r="D160" s="339" t="s">
        <v>205</v>
      </c>
      <c r="E160" s="340"/>
      <c r="F160" s="340"/>
      <c r="G160" s="341" t="s">
        <v>363</v>
      </c>
      <c r="H160" s="342" t="s">
        <v>364</v>
      </c>
      <c r="I160" s="549"/>
      <c r="J160" s="412"/>
      <c r="K160" s="709"/>
      <c r="L160" s="619" t="s">
        <v>365</v>
      </c>
      <c r="M160" s="559">
        <v>35</v>
      </c>
      <c r="N160" s="663">
        <v>48.899999999999999</v>
      </c>
      <c r="O160" s="643">
        <v>49.100000000000001</v>
      </c>
      <c r="P160" s="711" t="s">
        <v>366</v>
      </c>
      <c r="Q160" s="712">
        <v>109</v>
      </c>
      <c r="R160" s="713">
        <v>49.5</v>
      </c>
      <c r="S160" s="714">
        <v>49.399999999999999</v>
      </c>
      <c r="T160" s="314">
        <v>3.2999999999999998</v>
      </c>
      <c r="U160" s="361"/>
      <c r="V160" s="292"/>
      <c r="W160" s="267"/>
      <c r="X160" s="293"/>
      <c r="Y160" s="269"/>
      <c r="Z160" s="1"/>
      <c r="AA160" s="362"/>
    </row>
    <row r="161" ht="29.25" customHeight="1">
      <c r="A161" s="732"/>
      <c r="B161" s="733"/>
      <c r="C161" s="558"/>
      <c r="D161" s="339" t="s">
        <v>298</v>
      </c>
      <c r="E161" s="340"/>
      <c r="F161" s="340"/>
      <c r="G161" s="341" t="s">
        <v>367</v>
      </c>
      <c r="H161" s="342" t="s">
        <v>368</v>
      </c>
      <c r="I161" s="549"/>
      <c r="J161" s="412"/>
      <c r="K161" s="709"/>
      <c r="L161" s="619" t="s">
        <v>365</v>
      </c>
      <c r="M161" s="559">
        <v>35</v>
      </c>
      <c r="N161" s="663">
        <v>48.899999999999999</v>
      </c>
      <c r="O161" s="554">
        <v>49.100000000000001</v>
      </c>
      <c r="P161" s="716" t="s">
        <v>366</v>
      </c>
      <c r="Q161" s="734">
        <v>108</v>
      </c>
      <c r="R161" s="718">
        <v>49.5</v>
      </c>
      <c r="S161" s="719">
        <v>49.399999999999999</v>
      </c>
      <c r="T161" s="314">
        <v>1.5</v>
      </c>
      <c r="U161" s="361"/>
      <c r="V161" s="292"/>
      <c r="W161" s="267"/>
      <c r="X161" s="293"/>
      <c r="Y161" s="269"/>
      <c r="Z161" s="1"/>
      <c r="AA161" s="362"/>
    </row>
    <row r="162" ht="25.5" customHeight="1">
      <c r="A162" s="735"/>
      <c r="B162" s="736" t="s">
        <v>319</v>
      </c>
      <c r="C162" s="730"/>
      <c r="D162" s="585" t="s">
        <v>319</v>
      </c>
      <c r="E162" s="611"/>
      <c r="F162" s="611"/>
      <c r="G162" s="341" t="s">
        <v>320</v>
      </c>
      <c r="H162" s="342" t="s">
        <v>369</v>
      </c>
      <c r="I162" s="549"/>
      <c r="J162" s="412"/>
      <c r="K162" s="709"/>
      <c r="L162" s="619" t="s">
        <v>365</v>
      </c>
      <c r="M162" s="559">
        <v>35</v>
      </c>
      <c r="N162" s="663">
        <v>48.899999999999999</v>
      </c>
      <c r="O162" s="561">
        <v>49.100000000000001</v>
      </c>
      <c r="P162" s="720" t="s">
        <v>366</v>
      </c>
      <c r="Q162" s="727">
        <v>107</v>
      </c>
      <c r="R162" s="722">
        <v>49.5</v>
      </c>
      <c r="S162" s="723">
        <v>49.399999999999999</v>
      </c>
      <c r="T162" s="314">
        <v>0</v>
      </c>
      <c r="U162" s="361" t="s">
        <v>188</v>
      </c>
      <c r="V162" s="292"/>
      <c r="W162" s="267"/>
      <c r="X162" s="293"/>
      <c r="Y162" s="269"/>
      <c r="Z162" s="1"/>
      <c r="AA162" s="362"/>
    </row>
    <row r="163" ht="24" customHeight="1">
      <c r="A163" s="735"/>
      <c r="B163" s="736" t="s">
        <v>319</v>
      </c>
      <c r="C163" s="732"/>
      <c r="D163" s="656"/>
      <c r="E163" s="611"/>
      <c r="F163" s="611"/>
      <c r="G163" s="410" t="s">
        <v>320</v>
      </c>
      <c r="H163" s="483" t="s">
        <v>370</v>
      </c>
      <c r="I163" s="549"/>
      <c r="J163" s="412"/>
      <c r="K163" s="709"/>
      <c r="L163" s="619" t="s">
        <v>365</v>
      </c>
      <c r="M163" s="559">
        <v>35</v>
      </c>
      <c r="N163" s="663">
        <v>48.899999999999999</v>
      </c>
      <c r="O163" s="561">
        <v>49.100000000000001</v>
      </c>
      <c r="P163" s="737" t="s">
        <v>366</v>
      </c>
      <c r="Q163" s="738">
        <v>106</v>
      </c>
      <c r="R163" s="739">
        <v>49.5</v>
      </c>
      <c r="S163" s="740">
        <v>49.399999999999999</v>
      </c>
      <c r="T163" s="314">
        <v>0</v>
      </c>
      <c r="U163" s="361" t="s">
        <v>188</v>
      </c>
      <c r="V163" s="292"/>
      <c r="W163" s="267"/>
      <c r="X163" s="293"/>
      <c r="Y163" s="269"/>
      <c r="Z163" s="1"/>
      <c r="AA163" s="362"/>
    </row>
    <row r="164" ht="31.5" customHeight="1">
      <c r="A164" s="741"/>
      <c r="B164" s="736" t="s">
        <v>130</v>
      </c>
      <c r="C164" s="735"/>
      <c r="D164" s="742" t="s">
        <v>319</v>
      </c>
      <c r="E164" s="742"/>
      <c r="F164" s="742"/>
      <c r="G164" s="48" t="s">
        <v>149</v>
      </c>
      <c r="H164" s="354" t="s">
        <v>371</v>
      </c>
      <c r="I164" s="549"/>
      <c r="J164" s="412"/>
      <c r="K164" s="709"/>
      <c r="L164" s="619" t="s">
        <v>365</v>
      </c>
      <c r="M164" s="559">
        <v>35</v>
      </c>
      <c r="N164" s="663">
        <v>48.899999999999999</v>
      </c>
      <c r="O164" s="590">
        <v>48.950000000000003</v>
      </c>
      <c r="P164" s="716" t="s">
        <v>140</v>
      </c>
      <c r="Q164" s="743"/>
      <c r="R164" s="718"/>
      <c r="S164" s="744"/>
      <c r="T164" s="314">
        <v>0</v>
      </c>
      <c r="U164" s="361" t="s">
        <v>188</v>
      </c>
      <c r="V164" s="292"/>
      <c r="W164" s="267"/>
      <c r="X164" s="293"/>
      <c r="Y164" s="269"/>
      <c r="Z164" s="1"/>
      <c r="AA164" s="362"/>
    </row>
    <row r="165" ht="38.25" customHeight="1">
      <c r="A165" s="640"/>
      <c r="B165" s="328" t="s">
        <v>205</v>
      </c>
      <c r="C165" s="745"/>
      <c r="D165" s="339" t="s">
        <v>319</v>
      </c>
      <c r="E165" s="339"/>
      <c r="F165" s="339"/>
      <c r="G165" s="48" t="s">
        <v>285</v>
      </c>
      <c r="H165" s="354" t="s">
        <v>372</v>
      </c>
      <c r="I165" s="549"/>
      <c r="J165" s="412"/>
      <c r="K165" s="709"/>
      <c r="L165" s="619" t="s">
        <v>365</v>
      </c>
      <c r="M165" s="559">
        <v>35</v>
      </c>
      <c r="N165" s="663">
        <v>48.899999999999999</v>
      </c>
      <c r="O165" s="590">
        <v>49.079999999999998</v>
      </c>
      <c r="P165" s="726" t="s">
        <v>140</v>
      </c>
      <c r="Q165" s="746"/>
      <c r="R165" s="728"/>
      <c r="S165" s="747"/>
      <c r="T165" s="314">
        <v>0</v>
      </c>
      <c r="U165" s="361" t="s">
        <v>188</v>
      </c>
      <c r="V165" s="292"/>
      <c r="W165" s="267"/>
      <c r="X165" s="293"/>
      <c r="Y165" s="269"/>
      <c r="Z165" s="1"/>
      <c r="AA165" s="362"/>
    </row>
    <row r="166" ht="42" customHeight="1">
      <c r="A166" s="741"/>
      <c r="B166" s="328" t="s">
        <v>205</v>
      </c>
      <c r="C166" s="327"/>
      <c r="D166" s="339" t="s">
        <v>130</v>
      </c>
      <c r="E166" s="339"/>
      <c r="F166" s="339"/>
      <c r="G166" s="48" t="s">
        <v>373</v>
      </c>
      <c r="H166" s="354" t="s">
        <v>374</v>
      </c>
      <c r="I166" s="549"/>
      <c r="J166" s="412"/>
      <c r="K166" s="709"/>
      <c r="L166" s="619" t="s">
        <v>365</v>
      </c>
      <c r="M166" s="559">
        <v>35</v>
      </c>
      <c r="N166" s="663">
        <v>48.899999999999999</v>
      </c>
      <c r="O166" s="561">
        <v>49.100000000000001</v>
      </c>
      <c r="P166" s="711" t="s">
        <v>375</v>
      </c>
      <c r="Q166" s="748">
        <v>101</v>
      </c>
      <c r="R166" s="713">
        <v>49.5</v>
      </c>
      <c r="S166" s="714">
        <v>49.399999999999999</v>
      </c>
      <c r="T166" s="314">
        <v>0.69999999999999996</v>
      </c>
      <c r="U166" s="749"/>
      <c r="V166" s="292"/>
      <c r="W166" s="267"/>
      <c r="X166" s="293"/>
      <c r="Y166" s="269"/>
      <c r="Z166" s="1"/>
      <c r="AA166" s="247"/>
    </row>
    <row r="167" ht="37.5" customHeight="1">
      <c r="A167" s="573"/>
      <c r="B167" s="574" t="s">
        <v>130</v>
      </c>
      <c r="C167" s="558"/>
      <c r="D167" s="339" t="s">
        <v>205</v>
      </c>
      <c r="E167" s="339"/>
      <c r="F167" s="339"/>
      <c r="G167" s="48" t="s">
        <v>376</v>
      </c>
      <c r="H167" s="354" t="s">
        <v>377</v>
      </c>
      <c r="I167" s="549"/>
      <c r="J167" s="412"/>
      <c r="K167" s="709"/>
      <c r="L167" s="619" t="s">
        <v>365</v>
      </c>
      <c r="M167" s="559">
        <v>35</v>
      </c>
      <c r="N167" s="663">
        <v>48.899999999999999</v>
      </c>
      <c r="O167" s="561">
        <v>49.100000000000001</v>
      </c>
      <c r="P167" s="750" t="s">
        <v>375</v>
      </c>
      <c r="Q167" s="727">
        <v>100</v>
      </c>
      <c r="R167" s="722">
        <v>49.5</v>
      </c>
      <c r="S167" s="723">
        <v>49.399999999999999</v>
      </c>
      <c r="T167" s="360">
        <v>0.29999999999999999</v>
      </c>
      <c r="U167" s="361"/>
      <c r="V167" s="292"/>
      <c r="W167" s="267"/>
      <c r="X167" s="293"/>
      <c r="Y167" s="269"/>
      <c r="Z167" s="1"/>
      <c r="AA167" s="362"/>
    </row>
    <row r="168" ht="29.25" customHeight="1">
      <c r="A168" s="640"/>
      <c r="B168" s="328" t="s">
        <v>205</v>
      </c>
      <c r="C168" s="327"/>
      <c r="D168" s="339" t="s">
        <v>205</v>
      </c>
      <c r="E168" s="339"/>
      <c r="F168" s="339"/>
      <c r="G168" s="48" t="s">
        <v>378</v>
      </c>
      <c r="H168" s="354" t="s">
        <v>379</v>
      </c>
      <c r="I168" s="549"/>
      <c r="J168" s="412"/>
      <c r="K168" s="709"/>
      <c r="L168" s="666" t="s">
        <v>365</v>
      </c>
      <c r="M168" s="559">
        <v>35</v>
      </c>
      <c r="N168" s="663">
        <v>48.899999999999999</v>
      </c>
      <c r="O168" s="561">
        <v>49.100000000000001</v>
      </c>
      <c r="P168" s="751" t="s">
        <v>375</v>
      </c>
      <c r="Q168" s="752">
        <v>99</v>
      </c>
      <c r="R168" s="739">
        <v>49.5</v>
      </c>
      <c r="S168" s="740">
        <v>49.399999999999999</v>
      </c>
      <c r="T168" s="360">
        <v>0.90000000000000002</v>
      </c>
      <c r="U168" s="361"/>
      <c r="V168" s="292"/>
      <c r="W168" s="267"/>
      <c r="X168" s="293"/>
      <c r="Y168" s="269"/>
      <c r="Z168" s="1"/>
      <c r="AA168" s="362"/>
    </row>
    <row r="169" ht="28.5" customHeight="1">
      <c r="A169" s="693"/>
      <c r="B169" s="753"/>
      <c r="C169" s="653"/>
      <c r="D169" s="754" t="s">
        <v>130</v>
      </c>
      <c r="E169" s="754"/>
      <c r="F169" s="754"/>
      <c r="G169" s="48" t="s">
        <v>380</v>
      </c>
      <c r="H169" s="354" t="s">
        <v>381</v>
      </c>
      <c r="I169" s="549"/>
      <c r="J169" s="412"/>
      <c r="K169" s="709"/>
      <c r="L169" s="619" t="s">
        <v>365</v>
      </c>
      <c r="M169" s="559">
        <v>35</v>
      </c>
      <c r="N169" s="663">
        <v>48.899999999999999</v>
      </c>
      <c r="O169" s="561">
        <v>49.100000000000001</v>
      </c>
      <c r="P169" s="755" t="s">
        <v>382</v>
      </c>
      <c r="Q169" s="712">
        <v>94</v>
      </c>
      <c r="R169" s="713">
        <v>49.5</v>
      </c>
      <c r="S169" s="714">
        <v>49.450000000000003</v>
      </c>
      <c r="T169" s="360">
        <v>0.90000000000000002</v>
      </c>
      <c r="U169" s="570" t="s">
        <v>383</v>
      </c>
      <c r="V169" s="292"/>
      <c r="W169" s="267"/>
      <c r="X169" s="293"/>
      <c r="Y169" s="269"/>
      <c r="Z169" s="1"/>
      <c r="AA169" s="362"/>
    </row>
    <row r="170" ht="36" customHeight="1">
      <c r="A170" s="707"/>
      <c r="B170" s="756" t="s">
        <v>384</v>
      </c>
      <c r="C170" s="558"/>
      <c r="D170" s="339" t="s">
        <v>205</v>
      </c>
      <c r="E170" s="339"/>
      <c r="F170" s="339"/>
      <c r="G170" s="48" t="s">
        <v>385</v>
      </c>
      <c r="H170" s="342" t="s">
        <v>386</v>
      </c>
      <c r="I170" s="549"/>
      <c r="J170" s="412"/>
      <c r="K170" s="709"/>
      <c r="L170" s="757" t="s">
        <v>365</v>
      </c>
      <c r="M170" s="559">
        <v>35</v>
      </c>
      <c r="N170" s="663">
        <v>48.899999999999999</v>
      </c>
      <c r="O170" s="561">
        <v>49.100000000000001</v>
      </c>
      <c r="P170" s="751" t="s">
        <v>382</v>
      </c>
      <c r="Q170" s="738">
        <v>93</v>
      </c>
      <c r="R170" s="739">
        <v>49.5</v>
      </c>
      <c r="S170" s="740">
        <v>49.399999999999999</v>
      </c>
      <c r="T170" s="360">
        <v>2.2000000000000002</v>
      </c>
      <c r="U170" s="361"/>
      <c r="V170" s="292"/>
      <c r="W170" s="267"/>
      <c r="X170" s="293"/>
      <c r="Y170" s="269"/>
      <c r="Z170" s="1"/>
      <c r="AA170" s="362"/>
    </row>
    <row r="171" ht="35.25" customHeight="1">
      <c r="A171" s="435"/>
      <c r="B171" s="510"/>
      <c r="C171" s="688"/>
      <c r="D171" s="758"/>
      <c r="E171" s="758"/>
      <c r="F171" s="758"/>
      <c r="G171" s="759" t="s">
        <v>250</v>
      </c>
      <c r="H171" s="760" t="s">
        <v>387</v>
      </c>
      <c r="I171" s="597"/>
      <c r="J171" s="598"/>
      <c r="K171" s="761"/>
      <c r="L171" s="762"/>
      <c r="M171" s="697"/>
      <c r="N171" s="698"/>
      <c r="O171" s="763"/>
      <c r="P171" s="764" t="s">
        <v>140</v>
      </c>
      <c r="Q171" s="765"/>
      <c r="R171" s="766"/>
      <c r="S171" s="767"/>
      <c r="T171" s="768">
        <v>13</v>
      </c>
      <c r="U171" s="606"/>
      <c r="V171" s="402"/>
      <c r="W171" s="403"/>
      <c r="X171" s="404"/>
      <c r="Y171" s="405"/>
      <c r="Z171" s="1"/>
      <c r="AA171" s="362"/>
    </row>
    <row r="172" ht="33" customHeight="1">
      <c r="A172" s="435"/>
      <c r="B172" s="510"/>
      <c r="C172" s="690"/>
      <c r="D172" s="769" t="s">
        <v>384</v>
      </c>
      <c r="E172" s="769"/>
      <c r="F172" s="769"/>
      <c r="G172" s="770" t="s">
        <v>388</v>
      </c>
      <c r="H172" s="228" t="s">
        <v>389</v>
      </c>
      <c r="I172" s="681">
        <v>6</v>
      </c>
      <c r="J172" s="682">
        <v>0.29999999999999999</v>
      </c>
      <c r="K172" s="771">
        <v>47.799999999999997</v>
      </c>
      <c r="L172" s="772" t="s">
        <v>365</v>
      </c>
      <c r="M172" s="773">
        <v>35</v>
      </c>
      <c r="N172" s="774">
        <v>48.899999999999999</v>
      </c>
      <c r="O172" s="561">
        <v>49.100000000000001</v>
      </c>
      <c r="P172" s="775" t="s">
        <v>390</v>
      </c>
      <c r="Q172" s="776">
        <v>88</v>
      </c>
      <c r="R172" s="777">
        <v>49.5</v>
      </c>
      <c r="S172" s="778">
        <v>49.450000000000003</v>
      </c>
      <c r="T172" s="779">
        <v>2.2999999999999998</v>
      </c>
      <c r="U172" s="241" t="s">
        <v>391</v>
      </c>
      <c r="V172" s="242">
        <f>SUM(T172:T177)</f>
        <v>25.699999999999999</v>
      </c>
      <c r="W172" s="243" t="s">
        <v>392</v>
      </c>
      <c r="X172" s="556"/>
      <c r="Y172" s="245"/>
      <c r="Z172" s="246"/>
      <c r="AA172" s="780"/>
    </row>
    <row r="173" ht="49.5" customHeight="1">
      <c r="A173" s="435"/>
      <c r="B173" s="510"/>
      <c r="C173" s="509"/>
      <c r="D173" s="367"/>
      <c r="E173" s="367"/>
      <c r="F173" s="367"/>
      <c r="G173" s="295"/>
      <c r="H173" s="354" t="s">
        <v>393</v>
      </c>
      <c r="I173" s="549"/>
      <c r="J173" s="412"/>
      <c r="K173" s="413"/>
      <c r="L173" s="757" t="s">
        <v>365</v>
      </c>
      <c r="M173" s="781">
        <v>35</v>
      </c>
      <c r="N173" s="782">
        <v>48.899999999999999</v>
      </c>
      <c r="O173" s="561">
        <v>49.100000000000001</v>
      </c>
      <c r="P173" s="775" t="s">
        <v>394</v>
      </c>
      <c r="Q173" s="783">
        <v>83</v>
      </c>
      <c r="R173" s="777">
        <v>49.5</v>
      </c>
      <c r="S173" s="778">
        <v>49.450000000000003</v>
      </c>
      <c r="T173" s="569">
        <v>3.8999999999999999</v>
      </c>
      <c r="U173" s="361" t="s">
        <v>395</v>
      </c>
      <c r="V173" s="292"/>
      <c r="W173" s="267"/>
      <c r="X173" s="293"/>
      <c r="Y173" s="269"/>
      <c r="Z173" s="1"/>
      <c r="AA173" s="362"/>
    </row>
    <row r="174" ht="52.5" customHeight="1">
      <c r="A174" s="724"/>
      <c r="B174" s="546"/>
      <c r="C174" s="509"/>
      <c r="D174" s="367"/>
      <c r="E174" s="367"/>
      <c r="F174" s="367"/>
      <c r="G174" s="295"/>
      <c r="H174" s="586" t="s">
        <v>396</v>
      </c>
      <c r="I174" s="549"/>
      <c r="J174" s="412"/>
      <c r="K174" s="413"/>
      <c r="L174" s="619" t="s">
        <v>365</v>
      </c>
      <c r="M174" s="784">
        <v>35</v>
      </c>
      <c r="N174" s="559">
        <v>48.899999999999999</v>
      </c>
      <c r="O174" s="643">
        <v>49.100000000000001</v>
      </c>
      <c r="P174" s="775" t="s">
        <v>397</v>
      </c>
      <c r="Q174" s="783">
        <v>78</v>
      </c>
      <c r="R174" s="777">
        <v>49.5</v>
      </c>
      <c r="S174" s="778">
        <v>49.450000000000003</v>
      </c>
      <c r="T174" s="569">
        <v>3</v>
      </c>
      <c r="U174" s="361" t="s">
        <v>395</v>
      </c>
      <c r="V174" s="292"/>
      <c r="W174" s="267"/>
      <c r="X174" s="293"/>
      <c r="Y174" s="269"/>
      <c r="Z174" s="1"/>
      <c r="AA174" s="362"/>
    </row>
    <row r="175" ht="41.25" customHeight="1">
      <c r="A175" s="785"/>
      <c r="B175" s="589"/>
      <c r="C175" s="509"/>
      <c r="D175" s="367"/>
      <c r="E175" s="367"/>
      <c r="F175" s="367"/>
      <c r="G175" s="295"/>
      <c r="H175" s="586" t="s">
        <v>398</v>
      </c>
      <c r="I175" s="549"/>
      <c r="J175" s="412"/>
      <c r="K175" s="413"/>
      <c r="L175" s="428" t="s">
        <v>399</v>
      </c>
      <c r="M175" s="786">
        <v>35</v>
      </c>
      <c r="N175" s="429">
        <v>48.799999999999997</v>
      </c>
      <c r="O175" s="446">
        <v>49.100000000000001</v>
      </c>
      <c r="P175" s="716" t="s">
        <v>400</v>
      </c>
      <c r="Q175" s="787">
        <v>73</v>
      </c>
      <c r="R175" s="788">
        <v>49.5</v>
      </c>
      <c r="S175" s="719">
        <v>49.450000000000003</v>
      </c>
      <c r="T175" s="569">
        <v>5.5</v>
      </c>
      <c r="U175" s="749" t="s">
        <v>401</v>
      </c>
      <c r="V175" s="292"/>
      <c r="W175" s="267"/>
      <c r="X175" s="293"/>
      <c r="Y175" s="269"/>
      <c r="Z175" s="1"/>
      <c r="AA175" s="362"/>
    </row>
    <row r="176" ht="21.75" customHeight="1">
      <c r="A176" s="789"/>
      <c r="B176" s="531"/>
      <c r="C176" s="545"/>
      <c r="D176" s="340"/>
      <c r="E176" s="367"/>
      <c r="F176" s="367"/>
      <c r="G176" s="295"/>
      <c r="H176" s="586" t="s">
        <v>402</v>
      </c>
      <c r="I176" s="549"/>
      <c r="J176" s="412"/>
      <c r="K176" s="413"/>
      <c r="L176" s="790" t="s">
        <v>399</v>
      </c>
      <c r="M176" s="791">
        <v>35</v>
      </c>
      <c r="N176" s="792">
        <v>48.799999999999997</v>
      </c>
      <c r="O176" s="793">
        <v>49.100000000000001</v>
      </c>
      <c r="P176" s="794" t="s">
        <v>400</v>
      </c>
      <c r="Q176" s="795">
        <v>72</v>
      </c>
      <c r="R176" s="765">
        <v>49.5</v>
      </c>
      <c r="S176" s="796">
        <v>49.450000000000003</v>
      </c>
      <c r="T176" s="467">
        <v>4</v>
      </c>
      <c r="U176" s="468" t="s">
        <v>403</v>
      </c>
      <c r="V176" s="292"/>
      <c r="W176" s="267"/>
      <c r="X176" s="293"/>
      <c r="Y176" s="269"/>
      <c r="Z176" s="1"/>
      <c r="AA176" s="362"/>
    </row>
    <row r="177" s="1" customFormat="1" ht="39" customHeight="1">
      <c r="A177" s="654"/>
      <c r="B177" s="736" t="s">
        <v>130</v>
      </c>
      <c r="C177" s="785"/>
      <c r="D177" s="595"/>
      <c r="E177" s="595"/>
      <c r="F177" s="595"/>
      <c r="G177" s="759" t="s">
        <v>250</v>
      </c>
      <c r="H177" s="760" t="s">
        <v>404</v>
      </c>
      <c r="I177" s="797"/>
      <c r="J177" s="393"/>
      <c r="K177" s="537"/>
      <c r="L177" s="762"/>
      <c r="M177" s="798"/>
      <c r="N177" s="697"/>
      <c r="O177" s="799"/>
      <c r="P177" s="794" t="s">
        <v>140</v>
      </c>
      <c r="Q177" s="795"/>
      <c r="R177" s="765"/>
      <c r="S177" s="800"/>
      <c r="T177" s="768">
        <v>7</v>
      </c>
      <c r="U177" s="705"/>
      <c r="V177" s="292"/>
      <c r="W177" s="267"/>
      <c r="X177" s="293"/>
      <c r="Y177" s="269"/>
      <c r="AA177" s="801"/>
    </row>
    <row r="178" ht="35.25" customHeight="1">
      <c r="A178" s="504"/>
      <c r="B178" s="328" t="s">
        <v>183</v>
      </c>
      <c r="C178" s="789"/>
      <c r="D178" s="547"/>
      <c r="E178" s="547"/>
      <c r="F178" s="547"/>
      <c r="G178" s="802" t="s">
        <v>250</v>
      </c>
      <c r="H178" s="803" t="s">
        <v>251</v>
      </c>
      <c r="I178" s="681">
        <v>7</v>
      </c>
      <c r="J178" s="682">
        <v>0.29999999999999999</v>
      </c>
      <c r="K178" s="683">
        <v>47.600000000000001</v>
      </c>
      <c r="L178" s="804"/>
      <c r="M178" s="805"/>
      <c r="N178" s="806"/>
      <c r="O178" s="807"/>
      <c r="P178" s="711" t="s">
        <v>140</v>
      </c>
      <c r="Q178" s="808"/>
      <c r="R178" s="713"/>
      <c r="S178" s="809"/>
      <c r="T178" s="810">
        <v>7.5</v>
      </c>
      <c r="U178" s="685"/>
      <c r="V178" s="242">
        <f>SUM(T178:T196)</f>
        <v>27.5</v>
      </c>
      <c r="W178" s="243" t="s">
        <v>405</v>
      </c>
      <c r="X178" s="556"/>
      <c r="Y178" s="245"/>
      <c r="Z178" s="246"/>
      <c r="AA178" s="811"/>
    </row>
    <row r="179" s="1" customFormat="1" ht="35.25" customHeight="1">
      <c r="A179" s="640"/>
      <c r="B179" s="736" t="s">
        <v>406</v>
      </c>
      <c r="C179" s="654"/>
      <c r="D179" s="742" t="s">
        <v>130</v>
      </c>
      <c r="E179" s="742"/>
      <c r="F179" s="742"/>
      <c r="G179" s="48" t="s">
        <v>138</v>
      </c>
      <c r="H179" s="354" t="s">
        <v>407</v>
      </c>
      <c r="I179" s="549"/>
      <c r="J179" s="412"/>
      <c r="K179" s="550"/>
      <c r="L179" s="428" t="s">
        <v>399</v>
      </c>
      <c r="M179" s="429">
        <v>35</v>
      </c>
      <c r="N179" s="812">
        <v>48.799999999999997</v>
      </c>
      <c r="O179" s="793">
        <v>49.100000000000001</v>
      </c>
      <c r="P179" s="720" t="s">
        <v>140</v>
      </c>
      <c r="Q179" s="813"/>
      <c r="R179" s="718"/>
      <c r="S179" s="814"/>
      <c r="T179" s="637">
        <v>1.8</v>
      </c>
      <c r="U179" s="451"/>
      <c r="V179" s="266"/>
      <c r="W179" s="267"/>
      <c r="X179" s="293"/>
      <c r="Y179" s="269"/>
      <c r="AA179" s="362"/>
    </row>
    <row r="180" ht="53.25" customHeight="1">
      <c r="A180" s="457"/>
      <c r="B180" s="458" t="s">
        <v>408</v>
      </c>
      <c r="C180" s="504"/>
      <c r="D180" s="339" t="s">
        <v>183</v>
      </c>
      <c r="E180" s="340"/>
      <c r="F180" s="340"/>
      <c r="G180" s="341" t="s">
        <v>409</v>
      </c>
      <c r="H180" s="815" t="s">
        <v>410</v>
      </c>
      <c r="I180" s="549"/>
      <c r="J180" s="412"/>
      <c r="K180" s="550"/>
      <c r="L180" s="428" t="s">
        <v>399</v>
      </c>
      <c r="M180" s="429">
        <v>35</v>
      </c>
      <c r="N180" s="812">
        <v>48.799999999999997</v>
      </c>
      <c r="O180" s="793">
        <v>49.100000000000001</v>
      </c>
      <c r="P180" s="720" t="s">
        <v>140</v>
      </c>
      <c r="Q180" s="816"/>
      <c r="R180" s="722"/>
      <c r="S180" s="817"/>
      <c r="T180" s="314">
        <v>5.5</v>
      </c>
      <c r="U180" s="818" t="s">
        <v>411</v>
      </c>
      <c r="V180" s="292"/>
      <c r="W180" s="267"/>
      <c r="X180" s="293"/>
      <c r="Y180" s="269"/>
      <c r="Z180" s="819"/>
      <c r="AA180" s="820"/>
    </row>
    <row r="181" ht="29.25" customHeight="1">
      <c r="A181" s="509"/>
      <c r="B181" s="510"/>
      <c r="C181" s="457"/>
      <c r="D181" s="364" t="s">
        <v>408</v>
      </c>
      <c r="E181" s="364"/>
      <c r="F181" s="364"/>
      <c r="G181" s="281" t="s">
        <v>412</v>
      </c>
      <c r="H181" s="342" t="s">
        <v>413</v>
      </c>
      <c r="I181" s="549"/>
      <c r="J181" s="412"/>
      <c r="K181" s="550"/>
      <c r="L181" s="428" t="s">
        <v>400</v>
      </c>
      <c r="M181" s="415">
        <v>40</v>
      </c>
      <c r="N181" s="812">
        <v>48.799999999999997</v>
      </c>
      <c r="O181" s="793">
        <v>49.100000000000001</v>
      </c>
      <c r="P181" s="711" t="s">
        <v>399</v>
      </c>
      <c r="Q181" s="821">
        <v>67</v>
      </c>
      <c r="R181" s="713">
        <v>49.5</v>
      </c>
      <c r="S181" s="714">
        <v>49.399999999999999</v>
      </c>
      <c r="T181" s="467">
        <v>4.7999999999999998</v>
      </c>
      <c r="U181" s="822"/>
      <c r="V181" s="292"/>
      <c r="W181" s="267"/>
      <c r="X181" s="293"/>
      <c r="Y181" s="269"/>
      <c r="Z181" s="1"/>
      <c r="AA181" s="247"/>
    </row>
    <row r="182" ht="27.75" customHeight="1">
      <c r="A182" s="509"/>
      <c r="B182" s="510"/>
      <c r="C182" s="509"/>
      <c r="D182" s="367"/>
      <c r="E182" s="367"/>
      <c r="F182" s="367"/>
      <c r="G182" s="295"/>
      <c r="H182" s="342" t="s">
        <v>414</v>
      </c>
      <c r="I182" s="549"/>
      <c r="J182" s="412"/>
      <c r="K182" s="550"/>
      <c r="L182" s="428" t="s">
        <v>400</v>
      </c>
      <c r="M182" s="415">
        <v>40</v>
      </c>
      <c r="N182" s="812">
        <v>48.799999999999997</v>
      </c>
      <c r="O182" s="793">
        <v>49.100000000000001</v>
      </c>
      <c r="P182" s="716" t="s">
        <v>399</v>
      </c>
      <c r="Q182" s="788">
        <v>66</v>
      </c>
      <c r="R182" s="722">
        <v>49.5</v>
      </c>
      <c r="S182" s="723">
        <v>49.399999999999999</v>
      </c>
      <c r="T182" s="508"/>
      <c r="U182" s="823"/>
      <c r="V182" s="292"/>
      <c r="W182" s="267"/>
      <c r="X182" s="293"/>
      <c r="Y182" s="269"/>
      <c r="Z182" s="1"/>
      <c r="AA182" s="824"/>
    </row>
    <row r="183" ht="27" customHeight="1">
      <c r="A183" s="509"/>
      <c r="B183" s="510"/>
      <c r="C183" s="509"/>
      <c r="D183" s="367"/>
      <c r="E183" s="367"/>
      <c r="F183" s="367"/>
      <c r="G183" s="295"/>
      <c r="H183" s="342" t="s">
        <v>415</v>
      </c>
      <c r="I183" s="549"/>
      <c r="J183" s="412"/>
      <c r="K183" s="550"/>
      <c r="L183" s="428" t="s">
        <v>400</v>
      </c>
      <c r="M183" s="415">
        <v>40</v>
      </c>
      <c r="N183" s="812">
        <v>48.799999999999997</v>
      </c>
      <c r="O183" s="793">
        <v>49.100000000000001</v>
      </c>
      <c r="P183" s="716" t="s">
        <v>399</v>
      </c>
      <c r="Q183" s="788">
        <v>65</v>
      </c>
      <c r="R183" s="722">
        <v>49.5</v>
      </c>
      <c r="S183" s="723">
        <v>49.399999999999999</v>
      </c>
      <c r="T183" s="508"/>
      <c r="U183" s="823"/>
      <c r="V183" s="292"/>
      <c r="W183" s="267"/>
      <c r="X183" s="293"/>
      <c r="Y183" s="269"/>
      <c r="Z183" s="1"/>
      <c r="AA183" s="824"/>
    </row>
    <row r="184" ht="27" customHeight="1">
      <c r="A184" s="509"/>
      <c r="B184" s="510"/>
      <c r="C184" s="509"/>
      <c r="D184" s="367"/>
      <c r="E184" s="367"/>
      <c r="F184" s="367"/>
      <c r="G184" s="295"/>
      <c r="H184" s="342" t="s">
        <v>416</v>
      </c>
      <c r="I184" s="549"/>
      <c r="J184" s="412"/>
      <c r="K184" s="550"/>
      <c r="L184" s="428" t="s">
        <v>400</v>
      </c>
      <c r="M184" s="415">
        <v>40</v>
      </c>
      <c r="N184" s="812">
        <v>48.799999999999997</v>
      </c>
      <c r="O184" s="793">
        <v>49.100000000000001</v>
      </c>
      <c r="P184" s="716" t="s">
        <v>399</v>
      </c>
      <c r="Q184" s="788">
        <v>64</v>
      </c>
      <c r="R184" s="722">
        <v>49.5</v>
      </c>
      <c r="S184" s="723">
        <v>49.399999999999999</v>
      </c>
      <c r="T184" s="508"/>
      <c r="U184" s="823"/>
      <c r="V184" s="292"/>
      <c r="W184" s="267"/>
      <c r="X184" s="293"/>
      <c r="Y184" s="269"/>
      <c r="Z184" s="1"/>
      <c r="AA184" s="824"/>
    </row>
    <row r="185" ht="24" customHeight="1">
      <c r="A185" s="509"/>
      <c r="B185" s="510"/>
      <c r="C185" s="509"/>
      <c r="D185" s="367"/>
      <c r="E185" s="367"/>
      <c r="F185" s="367"/>
      <c r="G185" s="295"/>
      <c r="H185" s="342" t="s">
        <v>417</v>
      </c>
      <c r="I185" s="549"/>
      <c r="J185" s="412"/>
      <c r="K185" s="550"/>
      <c r="L185" s="428" t="s">
        <v>400</v>
      </c>
      <c r="M185" s="415">
        <v>40</v>
      </c>
      <c r="N185" s="812">
        <v>48.799999999999997</v>
      </c>
      <c r="O185" s="793">
        <v>49.100000000000001</v>
      </c>
      <c r="P185" s="716" t="s">
        <v>399</v>
      </c>
      <c r="Q185" s="788">
        <v>63</v>
      </c>
      <c r="R185" s="722">
        <v>49.5</v>
      </c>
      <c r="S185" s="723">
        <v>49.399999999999999</v>
      </c>
      <c r="T185" s="508"/>
      <c r="U185" s="823"/>
      <c r="V185" s="292"/>
      <c r="W185" s="267"/>
      <c r="X185" s="293"/>
      <c r="Y185" s="269"/>
      <c r="Z185" s="1"/>
      <c r="AA185" s="824"/>
    </row>
    <row r="186" ht="29.25" customHeight="1">
      <c r="A186" s="509"/>
      <c r="B186" s="510"/>
      <c r="C186" s="509"/>
      <c r="D186" s="367"/>
      <c r="E186" s="367"/>
      <c r="F186" s="367"/>
      <c r="G186" s="295"/>
      <c r="H186" s="342" t="s">
        <v>418</v>
      </c>
      <c r="I186" s="549"/>
      <c r="J186" s="412"/>
      <c r="K186" s="550"/>
      <c r="L186" s="428" t="s">
        <v>400</v>
      </c>
      <c r="M186" s="415">
        <v>40</v>
      </c>
      <c r="N186" s="812">
        <v>48.799999999999997</v>
      </c>
      <c r="O186" s="793">
        <v>49.100000000000001</v>
      </c>
      <c r="P186" s="716" t="s">
        <v>399</v>
      </c>
      <c r="Q186" s="788">
        <v>62</v>
      </c>
      <c r="R186" s="722">
        <v>49.5</v>
      </c>
      <c r="S186" s="723">
        <v>49.399999999999999</v>
      </c>
      <c r="T186" s="508"/>
      <c r="U186" s="823"/>
      <c r="V186" s="292"/>
      <c r="W186" s="267"/>
      <c r="X186" s="293"/>
      <c r="Y186" s="269"/>
      <c r="Z186" s="1"/>
      <c r="AA186" s="824"/>
    </row>
    <row r="187" ht="24" customHeight="1">
      <c r="A187" s="509"/>
      <c r="B187" s="510"/>
      <c r="C187" s="509"/>
      <c r="D187" s="367"/>
      <c r="E187" s="367"/>
      <c r="F187" s="367"/>
      <c r="G187" s="295"/>
      <c r="H187" s="342" t="s">
        <v>419</v>
      </c>
      <c r="I187" s="549"/>
      <c r="J187" s="412"/>
      <c r="K187" s="550"/>
      <c r="L187" s="428" t="s">
        <v>400</v>
      </c>
      <c r="M187" s="415">
        <v>40</v>
      </c>
      <c r="N187" s="812">
        <v>48.799999999999997</v>
      </c>
      <c r="O187" s="793">
        <v>49.100000000000001</v>
      </c>
      <c r="P187" s="794" t="s">
        <v>399</v>
      </c>
      <c r="Q187" s="765">
        <v>61</v>
      </c>
      <c r="R187" s="739">
        <v>49.5</v>
      </c>
      <c r="S187" s="740">
        <v>49.399999999999999</v>
      </c>
      <c r="T187" s="825"/>
      <c r="U187" s="823"/>
      <c r="V187" s="292"/>
      <c r="W187" s="267"/>
      <c r="X187" s="293"/>
      <c r="Y187" s="269"/>
      <c r="Z187" s="1"/>
      <c r="AA187" s="824"/>
    </row>
    <row r="188" ht="27" customHeight="1">
      <c r="A188" s="509"/>
      <c r="B188" s="510"/>
      <c r="C188" s="509"/>
      <c r="D188" s="367"/>
      <c r="E188" s="367"/>
      <c r="F188" s="367"/>
      <c r="G188" s="295"/>
      <c r="H188" s="342" t="s">
        <v>420</v>
      </c>
      <c r="I188" s="549"/>
      <c r="J188" s="412"/>
      <c r="K188" s="550"/>
      <c r="L188" s="428" t="s">
        <v>400</v>
      </c>
      <c r="M188" s="415">
        <v>40</v>
      </c>
      <c r="N188" s="812">
        <v>48.799999999999997</v>
      </c>
      <c r="O188" s="793">
        <v>49.100000000000001</v>
      </c>
      <c r="P188" s="716" t="s">
        <v>421</v>
      </c>
      <c r="Q188" s="788">
        <v>56</v>
      </c>
      <c r="R188" s="718">
        <v>49.5</v>
      </c>
      <c r="S188" s="719">
        <v>49.399999999999999</v>
      </c>
      <c r="T188" s="467">
        <v>5.2000000000000002</v>
      </c>
      <c r="U188" s="823"/>
      <c r="V188" s="292"/>
      <c r="W188" s="267"/>
      <c r="X188" s="293"/>
      <c r="Y188" s="269"/>
      <c r="Z188" s="1"/>
      <c r="AA188" s="824"/>
    </row>
    <row r="189" ht="27" customHeight="1">
      <c r="A189" s="509"/>
      <c r="B189" s="510"/>
      <c r="C189" s="509"/>
      <c r="D189" s="367"/>
      <c r="E189" s="367"/>
      <c r="F189" s="367"/>
      <c r="G189" s="295"/>
      <c r="H189" s="342" t="s">
        <v>422</v>
      </c>
      <c r="I189" s="549"/>
      <c r="J189" s="412"/>
      <c r="K189" s="550"/>
      <c r="L189" s="428" t="s">
        <v>400</v>
      </c>
      <c r="M189" s="415">
        <v>40</v>
      </c>
      <c r="N189" s="812">
        <v>48.799999999999997</v>
      </c>
      <c r="O189" s="793">
        <v>49.100000000000001</v>
      </c>
      <c r="P189" s="716" t="s">
        <v>421</v>
      </c>
      <c r="Q189" s="788">
        <v>55</v>
      </c>
      <c r="R189" s="722">
        <v>49.5</v>
      </c>
      <c r="S189" s="723">
        <v>49.399999999999999</v>
      </c>
      <c r="T189" s="508"/>
      <c r="U189" s="823"/>
      <c r="V189" s="292"/>
      <c r="W189" s="267"/>
      <c r="X189" s="293"/>
      <c r="Y189" s="269"/>
      <c r="Z189" s="1"/>
      <c r="AA189" s="824"/>
    </row>
    <row r="190" ht="25.5" customHeight="1">
      <c r="A190" s="509"/>
      <c r="B190" s="510"/>
      <c r="C190" s="509"/>
      <c r="D190" s="367"/>
      <c r="E190" s="367"/>
      <c r="F190" s="367"/>
      <c r="G190" s="295"/>
      <c r="H190" s="342" t="s">
        <v>423</v>
      </c>
      <c r="I190" s="549"/>
      <c r="J190" s="412"/>
      <c r="K190" s="550"/>
      <c r="L190" s="428" t="s">
        <v>400</v>
      </c>
      <c r="M190" s="415">
        <v>40</v>
      </c>
      <c r="N190" s="812">
        <v>48.799999999999997</v>
      </c>
      <c r="O190" s="793">
        <v>49.100000000000001</v>
      </c>
      <c r="P190" s="716" t="s">
        <v>421</v>
      </c>
      <c r="Q190" s="788">
        <v>54</v>
      </c>
      <c r="R190" s="722">
        <v>49.5</v>
      </c>
      <c r="S190" s="723">
        <v>49.399999999999999</v>
      </c>
      <c r="T190" s="508"/>
      <c r="U190" s="823"/>
      <c r="V190" s="292"/>
      <c r="W190" s="267"/>
      <c r="X190" s="293"/>
      <c r="Y190" s="269"/>
      <c r="Z190" s="1"/>
      <c r="AA190" s="824"/>
    </row>
    <row r="191" ht="25.5" customHeight="1">
      <c r="A191" s="509"/>
      <c r="B191" s="510"/>
      <c r="C191" s="509"/>
      <c r="D191" s="367"/>
      <c r="E191" s="367"/>
      <c r="F191" s="367"/>
      <c r="G191" s="295"/>
      <c r="H191" s="342" t="s">
        <v>424</v>
      </c>
      <c r="I191" s="549"/>
      <c r="J191" s="412"/>
      <c r="K191" s="550"/>
      <c r="L191" s="428" t="s">
        <v>400</v>
      </c>
      <c r="M191" s="415">
        <v>40</v>
      </c>
      <c r="N191" s="812">
        <v>48.799999999999997</v>
      </c>
      <c r="O191" s="793">
        <v>49.100000000000001</v>
      </c>
      <c r="P191" s="716" t="s">
        <v>421</v>
      </c>
      <c r="Q191" s="788">
        <v>53</v>
      </c>
      <c r="R191" s="722">
        <v>49.5</v>
      </c>
      <c r="S191" s="723">
        <v>49.399999999999999</v>
      </c>
      <c r="T191" s="508"/>
      <c r="U191" s="823"/>
      <c r="V191" s="292"/>
      <c r="W191" s="267"/>
      <c r="X191" s="293"/>
      <c r="Y191" s="269"/>
      <c r="Z191" s="1"/>
      <c r="AA191" s="824"/>
    </row>
    <row r="192" ht="26.25" customHeight="1">
      <c r="A192" s="545"/>
      <c r="B192" s="546"/>
      <c r="C192" s="509"/>
      <c r="D192" s="367"/>
      <c r="E192" s="367"/>
      <c r="F192" s="367"/>
      <c r="G192" s="295"/>
      <c r="H192" s="342" t="s">
        <v>425</v>
      </c>
      <c r="I192" s="549"/>
      <c r="J192" s="412"/>
      <c r="K192" s="550"/>
      <c r="L192" s="428" t="s">
        <v>400</v>
      </c>
      <c r="M192" s="415">
        <v>40</v>
      </c>
      <c r="N192" s="812">
        <v>48.799999999999997</v>
      </c>
      <c r="O192" s="793">
        <v>49.100000000000001</v>
      </c>
      <c r="P192" s="716" t="s">
        <v>421</v>
      </c>
      <c r="Q192" s="788">
        <v>52</v>
      </c>
      <c r="R192" s="722">
        <v>49.5</v>
      </c>
      <c r="S192" s="723">
        <v>49.399999999999999</v>
      </c>
      <c r="T192" s="508"/>
      <c r="U192" s="823"/>
      <c r="V192" s="292"/>
      <c r="W192" s="267"/>
      <c r="X192" s="293"/>
      <c r="Y192" s="269"/>
      <c r="Z192" s="1"/>
      <c r="AA192" s="824"/>
    </row>
    <row r="193" ht="25.5" customHeight="1">
      <c r="A193" s="457"/>
      <c r="B193" s="458" t="s">
        <v>426</v>
      </c>
      <c r="C193" s="509"/>
      <c r="D193" s="367"/>
      <c r="E193" s="367"/>
      <c r="F193" s="367"/>
      <c r="G193" s="295"/>
      <c r="H193" s="342" t="s">
        <v>427</v>
      </c>
      <c r="I193" s="549"/>
      <c r="J193" s="412"/>
      <c r="K193" s="550"/>
      <c r="L193" s="428" t="s">
        <v>400</v>
      </c>
      <c r="M193" s="415">
        <v>40</v>
      </c>
      <c r="N193" s="812">
        <v>48.799999999999997</v>
      </c>
      <c r="O193" s="793">
        <v>49.100000000000001</v>
      </c>
      <c r="P193" s="716" t="s">
        <v>421</v>
      </c>
      <c r="Q193" s="788">
        <v>51</v>
      </c>
      <c r="R193" s="722">
        <v>49.5</v>
      </c>
      <c r="S193" s="723">
        <v>49.399999999999999</v>
      </c>
      <c r="T193" s="508"/>
      <c r="U193" s="823"/>
      <c r="V193" s="292"/>
      <c r="W193" s="267"/>
      <c r="X193" s="293"/>
      <c r="Y193" s="269"/>
      <c r="Z193" s="1"/>
      <c r="AA193" s="824"/>
    </row>
    <row r="194" ht="24.75" customHeight="1">
      <c r="A194" s="826"/>
      <c r="B194" s="827"/>
      <c r="C194" s="545"/>
      <c r="D194" s="340"/>
      <c r="E194" s="340"/>
      <c r="F194" s="340"/>
      <c r="G194" s="332"/>
      <c r="H194" s="342" t="s">
        <v>428</v>
      </c>
      <c r="I194" s="549"/>
      <c r="J194" s="412"/>
      <c r="K194" s="550"/>
      <c r="L194" s="428" t="s">
        <v>400</v>
      </c>
      <c r="M194" s="415">
        <v>40</v>
      </c>
      <c r="N194" s="812">
        <v>48.799999999999997</v>
      </c>
      <c r="O194" s="793">
        <v>49.100000000000001</v>
      </c>
      <c r="P194" s="828" t="s">
        <v>421</v>
      </c>
      <c r="Q194" s="829">
        <v>50</v>
      </c>
      <c r="R194" s="728">
        <v>49.5</v>
      </c>
      <c r="S194" s="729">
        <v>49.399999999999999</v>
      </c>
      <c r="T194" s="825"/>
      <c r="U194" s="830"/>
      <c r="V194" s="292"/>
      <c r="W194" s="267"/>
      <c r="X194" s="293"/>
      <c r="Y194" s="269"/>
      <c r="Z194" s="1"/>
      <c r="AA194" s="824"/>
    </row>
    <row r="195" s="1" customFormat="1" ht="24.75" customHeight="1">
      <c r="A195" s="831"/>
      <c r="B195" s="832" t="s">
        <v>205</v>
      </c>
      <c r="C195" s="457"/>
      <c r="D195" s="364" t="s">
        <v>426</v>
      </c>
      <c r="E195" s="364"/>
      <c r="F195" s="364"/>
      <c r="G195" s="48" t="s">
        <v>282</v>
      </c>
      <c r="H195" s="354" t="s">
        <v>429</v>
      </c>
      <c r="I195" s="549"/>
      <c r="J195" s="412"/>
      <c r="K195" s="550"/>
      <c r="L195" s="833" t="s">
        <v>400</v>
      </c>
      <c r="M195" s="415">
        <v>40</v>
      </c>
      <c r="N195" s="834">
        <v>48.799999999999997</v>
      </c>
      <c r="O195" s="793">
        <v>49.100000000000001</v>
      </c>
      <c r="P195" s="711" t="s">
        <v>430</v>
      </c>
      <c r="Q195" s="821">
        <v>45</v>
      </c>
      <c r="R195" s="713">
        <v>49.5</v>
      </c>
      <c r="S195" s="714">
        <v>49.450000000000003</v>
      </c>
      <c r="T195" s="508">
        <v>0</v>
      </c>
      <c r="U195" s="822" t="s">
        <v>431</v>
      </c>
      <c r="V195" s="292"/>
      <c r="W195" s="267"/>
      <c r="X195" s="293"/>
      <c r="Y195" s="269"/>
      <c r="AA195" s="362"/>
    </row>
    <row r="196" ht="30" customHeight="1">
      <c r="A196" s="327"/>
      <c r="B196" s="835" t="s">
        <v>205</v>
      </c>
      <c r="C196" s="826"/>
      <c r="D196" s="836"/>
      <c r="E196" s="836"/>
      <c r="F196" s="836"/>
      <c r="G196" s="596" t="s">
        <v>282</v>
      </c>
      <c r="H196" s="837" t="s">
        <v>432</v>
      </c>
      <c r="I196" s="597"/>
      <c r="J196" s="598"/>
      <c r="K196" s="599"/>
      <c r="L196" s="838" t="s">
        <v>400</v>
      </c>
      <c r="M196" s="839">
        <v>40</v>
      </c>
      <c r="N196" s="540">
        <v>48.799999999999997</v>
      </c>
      <c r="O196" s="541">
        <v>49.100000000000001</v>
      </c>
      <c r="P196" s="737" t="s">
        <v>430</v>
      </c>
      <c r="Q196" s="840">
        <v>44</v>
      </c>
      <c r="R196" s="739">
        <v>49.5</v>
      </c>
      <c r="S196" s="740">
        <v>49.450000000000003</v>
      </c>
      <c r="T196" s="841">
        <v>2.7000000000000002</v>
      </c>
      <c r="U196" s="842" t="s">
        <v>433</v>
      </c>
      <c r="V196" s="402"/>
      <c r="W196" s="403"/>
      <c r="X196" s="404"/>
      <c r="Y196" s="405"/>
      <c r="Z196" s="406"/>
      <c r="AA196" s="607"/>
    </row>
    <row r="197" ht="38.25" customHeight="1">
      <c r="A197" s="558"/>
      <c r="B197" s="328" t="s">
        <v>309</v>
      </c>
      <c r="C197" s="831"/>
      <c r="D197" s="843" t="s">
        <v>205</v>
      </c>
      <c r="E197" s="844"/>
      <c r="F197" s="844"/>
      <c r="G197" s="341" t="s">
        <v>434</v>
      </c>
      <c r="H197" s="342" t="s">
        <v>435</v>
      </c>
      <c r="I197" s="549">
        <v>8</v>
      </c>
      <c r="J197" s="412">
        <v>0.29999999999999999</v>
      </c>
      <c r="K197" s="550">
        <v>47.399999999999999</v>
      </c>
      <c r="L197" s="414" t="s">
        <v>400</v>
      </c>
      <c r="M197" s="415">
        <v>40</v>
      </c>
      <c r="N197" s="845">
        <v>48.799999999999997</v>
      </c>
      <c r="O197" s="446">
        <v>49.100000000000001</v>
      </c>
      <c r="P197" s="716" t="s">
        <v>436</v>
      </c>
      <c r="Q197" s="788">
        <v>39</v>
      </c>
      <c r="R197" s="718">
        <v>49.5</v>
      </c>
      <c r="S197" s="719">
        <v>49.399999999999999</v>
      </c>
      <c r="T197" s="508">
        <v>0.80000000000000004</v>
      </c>
      <c r="U197" s="451"/>
      <c r="V197" s="242">
        <f>SUM(T197:T203)</f>
        <v>30</v>
      </c>
      <c r="W197" s="243" t="s">
        <v>437</v>
      </c>
      <c r="X197" s="556"/>
      <c r="Y197" s="245"/>
      <c r="Z197" s="246"/>
      <c r="AA197" s="780"/>
    </row>
    <row r="198" ht="33.75" customHeight="1">
      <c r="A198" s="504"/>
      <c r="B198" s="328" t="s">
        <v>438</v>
      </c>
      <c r="C198" s="327"/>
      <c r="D198" s="846" t="s">
        <v>205</v>
      </c>
      <c r="E198" s="844"/>
      <c r="F198" s="844"/>
      <c r="G198" s="341" t="s">
        <v>434</v>
      </c>
      <c r="H198" s="342" t="s">
        <v>439</v>
      </c>
      <c r="I198" s="549"/>
      <c r="J198" s="412"/>
      <c r="K198" s="550"/>
      <c r="L198" s="428" t="s">
        <v>400</v>
      </c>
      <c r="M198" s="415">
        <v>40</v>
      </c>
      <c r="N198" s="812">
        <v>48.799999999999997</v>
      </c>
      <c r="O198" s="793">
        <v>49.100000000000001</v>
      </c>
      <c r="P198" s="794" t="s">
        <v>436</v>
      </c>
      <c r="Q198" s="765">
        <v>38</v>
      </c>
      <c r="R198" s="739">
        <v>49.5</v>
      </c>
      <c r="S198" s="796">
        <v>49.399999999999999</v>
      </c>
      <c r="T198" s="569">
        <v>1.5</v>
      </c>
      <c r="U198" s="361"/>
      <c r="V198" s="292"/>
      <c r="W198" s="267"/>
      <c r="X198" s="293"/>
      <c r="Y198" s="269"/>
      <c r="Z198" s="1"/>
      <c r="AA198" s="362"/>
    </row>
    <row r="199" s="1" customFormat="1" ht="46.5" customHeight="1">
      <c r="A199" s="847"/>
      <c r="B199" s="848" t="s">
        <v>440</v>
      </c>
      <c r="C199" s="558"/>
      <c r="D199" s="339" t="s">
        <v>309</v>
      </c>
      <c r="E199" s="340"/>
      <c r="F199" s="340"/>
      <c r="G199" s="341" t="s">
        <v>299</v>
      </c>
      <c r="H199" s="342" t="s">
        <v>441</v>
      </c>
      <c r="I199" s="549"/>
      <c r="J199" s="412"/>
      <c r="K199" s="550"/>
      <c r="L199" s="414" t="s">
        <v>400</v>
      </c>
      <c r="M199" s="415">
        <v>40</v>
      </c>
      <c r="N199" s="845">
        <v>48.799999999999997</v>
      </c>
      <c r="O199" s="793">
        <v>49.100000000000001</v>
      </c>
      <c r="P199" s="711" t="s">
        <v>442</v>
      </c>
      <c r="Q199" s="821">
        <v>33</v>
      </c>
      <c r="R199" s="713">
        <v>49.5</v>
      </c>
      <c r="S199" s="714">
        <v>49.450000000000003</v>
      </c>
      <c r="T199" s="569">
        <v>2.6000000000000001</v>
      </c>
      <c r="U199" s="350"/>
      <c r="V199" s="292"/>
      <c r="W199" s="267"/>
      <c r="X199" s="293"/>
      <c r="Y199" s="269"/>
      <c r="AA199" s="362"/>
    </row>
    <row r="200" ht="36" customHeight="1">
      <c r="A200" s="849"/>
      <c r="B200" s="850"/>
      <c r="C200" s="504"/>
      <c r="D200" s="339" t="s">
        <v>438</v>
      </c>
      <c r="E200" s="364"/>
      <c r="F200" s="364"/>
      <c r="G200" s="364" t="s">
        <v>443</v>
      </c>
      <c r="H200" s="354" t="s">
        <v>444</v>
      </c>
      <c r="I200" s="549"/>
      <c r="J200" s="412"/>
      <c r="K200" s="550"/>
      <c r="L200" s="414" t="s">
        <v>400</v>
      </c>
      <c r="M200" s="415">
        <v>40</v>
      </c>
      <c r="N200" s="845">
        <v>48.799999999999997</v>
      </c>
      <c r="O200" s="793">
        <v>49.100000000000001</v>
      </c>
      <c r="P200" s="794" t="s">
        <v>442</v>
      </c>
      <c r="Q200" s="765">
        <v>32</v>
      </c>
      <c r="R200" s="739">
        <v>49.5</v>
      </c>
      <c r="S200" s="796">
        <v>49.450000000000003</v>
      </c>
      <c r="T200" s="825">
        <v>3</v>
      </c>
      <c r="U200" s="361"/>
      <c r="V200" s="292"/>
      <c r="W200" s="267"/>
      <c r="X200" s="293"/>
      <c r="Y200" s="269"/>
      <c r="Z200" s="1"/>
      <c r="AA200" s="362"/>
    </row>
    <row r="201" ht="57.75" customHeight="1">
      <c r="A201" s="851"/>
      <c r="B201" s="852"/>
      <c r="C201" s="847"/>
      <c r="D201" s="853" t="s">
        <v>440</v>
      </c>
      <c r="E201" s="364"/>
      <c r="F201" s="364"/>
      <c r="G201" s="281" t="s">
        <v>445</v>
      </c>
      <c r="H201" s="342" t="s">
        <v>446</v>
      </c>
      <c r="I201" s="549"/>
      <c r="J201" s="412"/>
      <c r="K201" s="550"/>
      <c r="L201" s="414" t="s">
        <v>397</v>
      </c>
      <c r="M201" s="415">
        <v>45</v>
      </c>
      <c r="N201" s="845">
        <v>48.799999999999997</v>
      </c>
      <c r="O201" s="793">
        <v>49.100000000000001</v>
      </c>
      <c r="P201" s="716" t="s">
        <v>140</v>
      </c>
      <c r="Q201" s="788"/>
      <c r="R201" s="718"/>
      <c r="S201" s="744"/>
      <c r="T201" s="569">
        <v>3.2999999999999998</v>
      </c>
      <c r="U201" s="749" t="s">
        <v>447</v>
      </c>
      <c r="V201" s="292"/>
      <c r="W201" s="267"/>
      <c r="X201" s="293"/>
      <c r="Y201" s="269"/>
      <c r="Z201" s="1"/>
      <c r="AA201" s="247"/>
    </row>
    <row r="202" ht="54" customHeight="1">
      <c r="A202" s="530"/>
      <c r="B202" s="531" t="s">
        <v>448</v>
      </c>
      <c r="C202" s="849"/>
      <c r="D202" s="854"/>
      <c r="E202" s="480"/>
      <c r="F202" s="480"/>
      <c r="G202" s="410"/>
      <c r="H202" s="342" t="s">
        <v>449</v>
      </c>
      <c r="I202" s="549"/>
      <c r="J202" s="412"/>
      <c r="K202" s="550"/>
      <c r="L202" s="414" t="s">
        <v>397</v>
      </c>
      <c r="M202" s="415">
        <v>45</v>
      </c>
      <c r="N202" s="845">
        <v>48.799999999999997</v>
      </c>
      <c r="O202" s="793">
        <v>49.100000000000001</v>
      </c>
      <c r="P202" s="720" t="s">
        <v>140</v>
      </c>
      <c r="Q202" s="855"/>
      <c r="R202" s="722"/>
      <c r="S202" s="817"/>
      <c r="T202" s="569">
        <v>9.1999999999999993</v>
      </c>
      <c r="U202" s="749" t="s">
        <v>447</v>
      </c>
      <c r="V202" s="292"/>
      <c r="W202" s="267"/>
      <c r="X202" s="293"/>
      <c r="Y202" s="269"/>
      <c r="Z202" s="1"/>
      <c r="AA202" s="824"/>
    </row>
    <row r="203" ht="22.5" customHeight="1">
      <c r="A203" s="329"/>
      <c r="B203" s="328" t="s">
        <v>296</v>
      </c>
      <c r="C203" s="851"/>
      <c r="D203" s="856"/>
      <c r="E203" s="533"/>
      <c r="F203" s="533"/>
      <c r="G203" s="857"/>
      <c r="H203" s="391" t="s">
        <v>450</v>
      </c>
      <c r="I203" s="597"/>
      <c r="J203" s="598"/>
      <c r="K203" s="599"/>
      <c r="L203" s="538" t="s">
        <v>397</v>
      </c>
      <c r="M203" s="539">
        <v>45</v>
      </c>
      <c r="N203" s="858">
        <v>48.799999999999997</v>
      </c>
      <c r="O203" s="541">
        <v>49.100000000000001</v>
      </c>
      <c r="P203" s="737" t="s">
        <v>140</v>
      </c>
      <c r="Q203" s="840"/>
      <c r="R203" s="739"/>
      <c r="S203" s="859"/>
      <c r="T203" s="841">
        <v>9.5999999999999996</v>
      </c>
      <c r="U203" s="705"/>
      <c r="V203" s="292"/>
      <c r="W203" s="267"/>
      <c r="X203" s="293"/>
      <c r="Y203" s="269"/>
      <c r="Z203" s="1"/>
      <c r="AA203" s="362"/>
    </row>
    <row r="204" s="1" customFormat="1" ht="75.75" customHeight="1">
      <c r="A204" s="329"/>
      <c r="B204" s="328" t="s">
        <v>296</v>
      </c>
      <c r="C204" s="530"/>
      <c r="D204" s="547" t="s">
        <v>448</v>
      </c>
      <c r="E204" s="769"/>
      <c r="F204" s="769"/>
      <c r="G204" s="770" t="s">
        <v>282</v>
      </c>
      <c r="H204" s="860" t="s">
        <v>451</v>
      </c>
      <c r="I204" s="681">
        <v>9</v>
      </c>
      <c r="J204" s="682">
        <v>0.29999999999999999</v>
      </c>
      <c r="K204" s="861">
        <v>47.200000000000003</v>
      </c>
      <c r="L204" s="538" t="s">
        <v>397</v>
      </c>
      <c r="M204" s="539">
        <v>45</v>
      </c>
      <c r="N204" s="858">
        <v>48.799999999999997</v>
      </c>
      <c r="O204" s="541">
        <v>49.100000000000001</v>
      </c>
      <c r="P204" s="862" t="s">
        <v>140</v>
      </c>
      <c r="Q204" s="829"/>
      <c r="R204" s="863"/>
      <c r="S204" s="864"/>
      <c r="T204" s="825">
        <v>1.6000000000000001</v>
      </c>
      <c r="U204" s="350"/>
      <c r="V204" s="865"/>
      <c r="W204" s="243"/>
      <c r="X204" s="556"/>
      <c r="Y204" s="245"/>
      <c r="Z204" s="246"/>
      <c r="AA204" s="557"/>
    </row>
    <row r="205" ht="51" customHeight="1">
      <c r="A205" s="866"/>
      <c r="B205" s="867" t="s">
        <v>406</v>
      </c>
      <c r="C205" s="329"/>
      <c r="D205" s="339" t="s">
        <v>296</v>
      </c>
      <c r="E205" s="339"/>
      <c r="F205" s="339"/>
      <c r="G205" s="48" t="s">
        <v>452</v>
      </c>
      <c r="H205" s="354" t="s">
        <v>453</v>
      </c>
      <c r="I205" s="868"/>
      <c r="J205" s="356"/>
      <c r="K205" s="869"/>
      <c r="L205" s="414" t="s">
        <v>397</v>
      </c>
      <c r="M205" s="415">
        <v>45</v>
      </c>
      <c r="N205" s="845">
        <v>48.799999999999997</v>
      </c>
      <c r="O205" s="431">
        <v>49.100000000000001</v>
      </c>
      <c r="P205" s="870" t="s">
        <v>454</v>
      </c>
      <c r="Q205" s="871">
        <v>28</v>
      </c>
      <c r="R205" s="872">
        <v>49.5</v>
      </c>
      <c r="S205" s="814">
        <v>49.450000000000003</v>
      </c>
      <c r="T205" s="569">
        <v>1.3999999999999999</v>
      </c>
      <c r="U205" s="873"/>
      <c r="V205" s="874">
        <f>SUM(T204:T212)</f>
        <v>21</v>
      </c>
      <c r="W205" s="875" t="s">
        <v>455</v>
      </c>
      <c r="X205" s="293"/>
      <c r="Y205" s="269"/>
      <c r="Z205" s="1"/>
    </row>
    <row r="206" s="1" customFormat="1" ht="50.25" customHeight="1">
      <c r="A206" s="876"/>
      <c r="B206" s="867"/>
      <c r="C206" s="329"/>
      <c r="D206" s="339" t="s">
        <v>296</v>
      </c>
      <c r="E206" s="339"/>
      <c r="F206" s="339"/>
      <c r="G206" s="48" t="s">
        <v>452</v>
      </c>
      <c r="H206" s="354" t="s">
        <v>456</v>
      </c>
      <c r="I206" s="868"/>
      <c r="J206" s="356"/>
      <c r="K206" s="869"/>
      <c r="L206" s="414" t="s">
        <v>397</v>
      </c>
      <c r="M206" s="415">
        <v>45</v>
      </c>
      <c r="N206" s="845">
        <v>48.799999999999997</v>
      </c>
      <c r="O206" s="431">
        <v>49.100000000000001</v>
      </c>
      <c r="P206" s="720" t="s">
        <v>454</v>
      </c>
      <c r="Q206" s="855">
        <v>27</v>
      </c>
      <c r="R206" s="722">
        <v>49.5</v>
      </c>
      <c r="S206" s="877">
        <v>49.450000000000003</v>
      </c>
      <c r="T206" s="360">
        <v>0.29999999999999999</v>
      </c>
      <c r="U206" s="361"/>
      <c r="V206" s="874"/>
      <c r="W206" s="875"/>
      <c r="X206" s="293"/>
      <c r="Y206" s="269"/>
      <c r="AA206" s="878" t="s">
        <v>457</v>
      </c>
    </row>
    <row r="207" s="1" customFormat="1" ht="30" customHeight="1">
      <c r="A207" s="879"/>
      <c r="B207" s="574"/>
      <c r="C207" s="866"/>
      <c r="D207" s="880" t="s">
        <v>406</v>
      </c>
      <c r="E207" s="480"/>
      <c r="F207" s="480"/>
      <c r="G207" s="410" t="s">
        <v>458</v>
      </c>
      <c r="H207" s="483" t="s">
        <v>459</v>
      </c>
      <c r="I207" s="868"/>
      <c r="J207" s="356"/>
      <c r="K207" s="869"/>
      <c r="L207" s="414" t="s">
        <v>397</v>
      </c>
      <c r="M207" s="415">
        <v>45</v>
      </c>
      <c r="N207" s="845">
        <v>48.799999999999997</v>
      </c>
      <c r="O207" s="431">
        <v>49.100000000000001</v>
      </c>
      <c r="P207" s="737" t="s">
        <v>454</v>
      </c>
      <c r="Q207" s="840">
        <v>26</v>
      </c>
      <c r="R207" s="739">
        <v>49.5</v>
      </c>
      <c r="S207" s="740">
        <v>49.450000000000003</v>
      </c>
      <c r="T207" s="841">
        <v>0.5</v>
      </c>
      <c r="U207" s="361" t="s">
        <v>460</v>
      </c>
      <c r="V207" s="292"/>
      <c r="W207" s="267"/>
      <c r="X207" s="293"/>
      <c r="Y207" s="269"/>
      <c r="AA207" s="362"/>
    </row>
    <row r="208" s="1" customFormat="1" ht="146.25" customHeight="1">
      <c r="A208" s="881"/>
      <c r="B208" s="574"/>
      <c r="C208" s="876"/>
      <c r="D208" s="880"/>
      <c r="E208" s="880"/>
      <c r="F208" s="880"/>
      <c r="G208" s="48" t="s">
        <v>461</v>
      </c>
      <c r="H208" s="354" t="s">
        <v>462</v>
      </c>
      <c r="I208" s="868"/>
      <c r="J208" s="356"/>
      <c r="K208" s="869"/>
      <c r="L208" s="833" t="s">
        <v>394</v>
      </c>
      <c r="M208" s="882">
        <v>50</v>
      </c>
      <c r="N208" s="883">
        <v>48.799999999999997</v>
      </c>
      <c r="O208" s="793">
        <v>49.100000000000001</v>
      </c>
      <c r="P208" s="775" t="s">
        <v>463</v>
      </c>
      <c r="Q208" s="777">
        <v>21</v>
      </c>
      <c r="R208" s="884">
        <v>49.5</v>
      </c>
      <c r="S208" s="778">
        <v>49.399999999999999</v>
      </c>
      <c r="T208" s="508">
        <v>4.5</v>
      </c>
      <c r="U208" s="885"/>
      <c r="V208" s="292"/>
      <c r="W208" s="267"/>
      <c r="X208" s="293"/>
      <c r="Y208" s="269"/>
      <c r="Z208" s="886"/>
      <c r="AA208" s="651" t="s">
        <v>464</v>
      </c>
    </row>
    <row r="209" ht="30.75" customHeight="1">
      <c r="A209" s="887"/>
      <c r="B209" s="575" t="s">
        <v>272</v>
      </c>
      <c r="C209" s="888"/>
      <c r="D209" s="576"/>
      <c r="E209" s="576"/>
      <c r="F209" s="576"/>
      <c r="G209" s="48" t="s">
        <v>461</v>
      </c>
      <c r="H209" s="354" t="s">
        <v>465</v>
      </c>
      <c r="I209" s="868"/>
      <c r="J209" s="356"/>
      <c r="K209" s="869"/>
      <c r="L209" s="833" t="s">
        <v>394</v>
      </c>
      <c r="M209" s="882">
        <v>50</v>
      </c>
      <c r="N209" s="883">
        <v>48.799999999999997</v>
      </c>
      <c r="O209" s="793">
        <v>49.100000000000001</v>
      </c>
      <c r="P209" s="711" t="s">
        <v>466</v>
      </c>
      <c r="Q209" s="821">
        <v>16</v>
      </c>
      <c r="R209" s="713">
        <v>49.5</v>
      </c>
      <c r="S209" s="714">
        <v>49.399999999999999</v>
      </c>
      <c r="T209" s="467">
        <v>3.5</v>
      </c>
      <c r="U209" s="350" t="s">
        <v>467</v>
      </c>
      <c r="V209" s="292"/>
      <c r="W209" s="267"/>
      <c r="X209" s="293"/>
      <c r="Y209" s="269"/>
      <c r="Z209" s="1"/>
      <c r="AA209" s="889" t="s">
        <v>468</v>
      </c>
    </row>
    <row r="210" s="1" customFormat="1" ht="22.5" customHeight="1">
      <c r="A210" s="890"/>
      <c r="B210" s="891" t="s">
        <v>469</v>
      </c>
      <c r="C210" s="881"/>
      <c r="D210" s="754"/>
      <c r="E210" s="892"/>
      <c r="F210" s="892"/>
      <c r="G210" s="281" t="s">
        <v>452</v>
      </c>
      <c r="H210" s="586" t="s">
        <v>470</v>
      </c>
      <c r="I210" s="868"/>
      <c r="J210" s="356"/>
      <c r="K210" s="869"/>
      <c r="L210" s="428" t="s">
        <v>394</v>
      </c>
      <c r="M210" s="429">
        <v>50</v>
      </c>
      <c r="N210" s="812">
        <v>48.799999999999997</v>
      </c>
      <c r="O210" s="793">
        <v>49.100000000000001</v>
      </c>
      <c r="P210" s="716" t="s">
        <v>466</v>
      </c>
      <c r="Q210" s="788">
        <v>15</v>
      </c>
      <c r="R210" s="722">
        <v>49.5</v>
      </c>
      <c r="S210" s="723">
        <v>49.450000000000003</v>
      </c>
      <c r="T210" s="488"/>
      <c r="U210" s="749"/>
      <c r="V210" s="292"/>
      <c r="W210" s="267"/>
      <c r="X210" s="293"/>
      <c r="Y210" s="269"/>
      <c r="AA210" s="893"/>
    </row>
    <row r="211" ht="40.5" customHeight="1">
      <c r="A211" s="894"/>
      <c r="B211" s="895" t="s">
        <v>130</v>
      </c>
      <c r="C211" s="887"/>
      <c r="D211" s="576" t="s">
        <v>272</v>
      </c>
      <c r="E211" s="576"/>
      <c r="F211" s="576"/>
      <c r="G211" s="48" t="s">
        <v>282</v>
      </c>
      <c r="H211" s="354" t="s">
        <v>471</v>
      </c>
      <c r="I211" s="868"/>
      <c r="J211" s="356"/>
      <c r="K211" s="869"/>
      <c r="L211" s="428" t="s">
        <v>394</v>
      </c>
      <c r="M211" s="429">
        <v>50</v>
      </c>
      <c r="N211" s="812">
        <v>48.799999999999997</v>
      </c>
      <c r="O211" s="793">
        <v>49.100000000000001</v>
      </c>
      <c r="P211" s="794" t="s">
        <v>466</v>
      </c>
      <c r="Q211" s="765">
        <v>15</v>
      </c>
      <c r="R211" s="739">
        <v>49.5</v>
      </c>
      <c r="S211" s="740">
        <v>49.450000000000003</v>
      </c>
      <c r="T211" s="467">
        <v>0</v>
      </c>
      <c r="U211" s="896" t="s">
        <v>188</v>
      </c>
      <c r="V211" s="292"/>
      <c r="W211" s="267"/>
      <c r="X211" s="293"/>
      <c r="Y211" s="269"/>
      <c r="Z211" s="1"/>
      <c r="AA211" s="897"/>
    </row>
    <row r="212" ht="42" customHeight="1">
      <c r="A212" s="504"/>
      <c r="B212" s="328" t="s">
        <v>472</v>
      </c>
      <c r="C212" s="890"/>
      <c r="D212" s="898" t="s">
        <v>469</v>
      </c>
      <c r="E212" s="898"/>
      <c r="F212" s="898"/>
      <c r="G212" s="596" t="s">
        <v>452</v>
      </c>
      <c r="H212" s="391" t="s">
        <v>473</v>
      </c>
      <c r="I212" s="797"/>
      <c r="J212" s="393"/>
      <c r="K212" s="899"/>
      <c r="L212" s="838" t="s">
        <v>394</v>
      </c>
      <c r="M212" s="539">
        <v>50</v>
      </c>
      <c r="N212" s="858">
        <v>48.799999999999997</v>
      </c>
      <c r="O212" s="541">
        <v>49.100000000000001</v>
      </c>
      <c r="P212" s="794" t="s">
        <v>474</v>
      </c>
      <c r="Q212" s="765">
        <v>10</v>
      </c>
      <c r="R212" s="766">
        <v>49.5</v>
      </c>
      <c r="S212" s="900">
        <v>49.450000000000003</v>
      </c>
      <c r="T212" s="841">
        <v>9.1999999999999993</v>
      </c>
      <c r="U212" s="705"/>
      <c r="V212" s="402"/>
      <c r="W212" s="403"/>
      <c r="X212" s="901">
        <f>SUM(T144:T212)-T204-T203-T202-T201-T180-T179-T178-T177-T171-T165-T164</f>
        <v>73.499999999999986</v>
      </c>
      <c r="Y212" s="405" t="s">
        <v>475</v>
      </c>
      <c r="Z212" s="406"/>
      <c r="AA212" s="607"/>
    </row>
    <row r="213" ht="41.25" customHeight="1">
      <c r="A213" s="654"/>
      <c r="B213" s="736" t="s">
        <v>130</v>
      </c>
      <c r="C213" s="894"/>
      <c r="D213" s="227" t="s">
        <v>130</v>
      </c>
      <c r="E213" s="331"/>
      <c r="F213" s="331"/>
      <c r="G213" s="341" t="s">
        <v>260</v>
      </c>
      <c r="H213" s="342" t="s">
        <v>476</v>
      </c>
      <c r="I213" s="549">
        <v>10</v>
      </c>
      <c r="J213" s="412">
        <v>0.29999999999999999</v>
      </c>
      <c r="K213" s="709">
        <v>47</v>
      </c>
      <c r="L213" s="902" t="s">
        <v>394</v>
      </c>
      <c r="M213" s="903">
        <v>50</v>
      </c>
      <c r="N213" s="904">
        <v>48.799999999999997</v>
      </c>
      <c r="O213" s="905">
        <v>49.100000000000001</v>
      </c>
      <c r="P213" s="906" t="s">
        <v>477</v>
      </c>
      <c r="Q213" s="907">
        <v>94</v>
      </c>
      <c r="R213" s="908">
        <v>49.399999999999999</v>
      </c>
      <c r="S213" s="909">
        <v>49.299999999999997</v>
      </c>
      <c r="T213" s="569">
        <v>3.1000000000000001</v>
      </c>
      <c r="U213" s="350"/>
      <c r="V213" s="266">
        <f>SUM(T213:T219)</f>
        <v>25.799999999999997</v>
      </c>
      <c r="W213" s="267" t="s">
        <v>478</v>
      </c>
      <c r="X213" s="293"/>
      <c r="Y213" s="269"/>
      <c r="Z213" s="1"/>
      <c r="AA213" s="362"/>
    </row>
    <row r="214" s="1" customFormat="1" ht="41.25" customHeight="1">
      <c r="A214" s="910"/>
      <c r="B214" s="736" t="s">
        <v>272</v>
      </c>
      <c r="C214" s="654"/>
      <c r="D214" s="742" t="s">
        <v>472</v>
      </c>
      <c r="E214" s="742"/>
      <c r="F214" s="742"/>
      <c r="G214" s="48" t="s">
        <v>458</v>
      </c>
      <c r="H214" s="354" t="s">
        <v>429</v>
      </c>
      <c r="I214" s="549"/>
      <c r="J214" s="412"/>
      <c r="K214" s="709"/>
      <c r="L214" s="414" t="s">
        <v>394</v>
      </c>
      <c r="M214" s="415">
        <v>50</v>
      </c>
      <c r="N214" s="845">
        <v>48.799999999999997</v>
      </c>
      <c r="O214" s="417">
        <v>49.100000000000001</v>
      </c>
      <c r="P214" s="911" t="s">
        <v>477</v>
      </c>
      <c r="Q214" s="912">
        <v>93</v>
      </c>
      <c r="R214" s="913">
        <v>49.399999999999999</v>
      </c>
      <c r="S214" s="914">
        <v>49.350000000000001</v>
      </c>
      <c r="T214" s="569">
        <v>4</v>
      </c>
      <c r="U214" s="350"/>
      <c r="V214" s="266"/>
      <c r="W214" s="267"/>
      <c r="X214" s="293"/>
      <c r="Y214" s="269"/>
      <c r="AA214" s="362"/>
    </row>
    <row r="215" ht="51.75" customHeight="1">
      <c r="A215" s="654"/>
      <c r="B215" s="736" t="s">
        <v>130</v>
      </c>
      <c r="C215" s="654"/>
      <c r="D215" s="742" t="s">
        <v>130</v>
      </c>
      <c r="E215" s="331"/>
      <c r="F215" s="331"/>
      <c r="G215" s="340" t="s">
        <v>443</v>
      </c>
      <c r="H215" s="342" t="s">
        <v>479</v>
      </c>
      <c r="I215" s="549"/>
      <c r="J215" s="412"/>
      <c r="K215" s="709"/>
      <c r="L215" s="915" t="s">
        <v>480</v>
      </c>
      <c r="M215" s="916">
        <v>50</v>
      </c>
      <c r="N215" s="917">
        <v>48.700000000000003</v>
      </c>
      <c r="O215" s="918">
        <v>49.100000000000001</v>
      </c>
      <c r="P215" s="919" t="s">
        <v>481</v>
      </c>
      <c r="Q215" s="920">
        <v>88</v>
      </c>
      <c r="R215" s="921">
        <v>49.399999999999999</v>
      </c>
      <c r="S215" s="922">
        <v>49.380000000000003</v>
      </c>
      <c r="T215" s="569">
        <v>1.2</v>
      </c>
      <c r="U215" s="350"/>
      <c r="V215" s="292"/>
      <c r="W215" s="267"/>
      <c r="X215" s="293"/>
      <c r="Y215" s="269"/>
      <c r="Z215" s="1"/>
      <c r="AA215" s="362"/>
    </row>
    <row r="216" ht="42.75" customHeight="1">
      <c r="A216" s="640"/>
      <c r="B216" s="835" t="s">
        <v>482</v>
      </c>
      <c r="C216" s="329"/>
      <c r="D216" s="339" t="s">
        <v>272</v>
      </c>
      <c r="E216" s="340"/>
      <c r="F216" s="340"/>
      <c r="G216" s="341" t="s">
        <v>452</v>
      </c>
      <c r="H216" s="342" t="s">
        <v>483</v>
      </c>
      <c r="I216" s="549"/>
      <c r="J216" s="412"/>
      <c r="K216" s="709"/>
      <c r="L216" s="923" t="s">
        <v>480</v>
      </c>
      <c r="M216" s="924">
        <v>50</v>
      </c>
      <c r="N216" s="925">
        <v>48.700000000000003</v>
      </c>
      <c r="O216" s="918">
        <v>49.100000000000001</v>
      </c>
      <c r="P216" s="906" t="s">
        <v>484</v>
      </c>
      <c r="Q216" s="907">
        <v>83</v>
      </c>
      <c r="R216" s="908">
        <v>49.399999999999999</v>
      </c>
      <c r="S216" s="909">
        <v>49.350000000000001</v>
      </c>
      <c r="T216" s="508">
        <v>1</v>
      </c>
      <c r="U216" s="926"/>
      <c r="V216" s="292"/>
      <c r="W216" s="267"/>
      <c r="X216" s="293"/>
      <c r="Y216" s="269"/>
      <c r="Z216" s="1"/>
      <c r="AA216" s="927" t="s">
        <v>485</v>
      </c>
    </row>
    <row r="217" ht="49.5" customHeight="1">
      <c r="A217" s="928"/>
      <c r="B217" s="929" t="s">
        <v>486</v>
      </c>
      <c r="C217" s="654"/>
      <c r="D217" s="742" t="s">
        <v>130</v>
      </c>
      <c r="E217" s="742"/>
      <c r="F217" s="742"/>
      <c r="G217" s="339" t="s">
        <v>443</v>
      </c>
      <c r="H217" s="354" t="s">
        <v>487</v>
      </c>
      <c r="I217" s="549"/>
      <c r="J217" s="412"/>
      <c r="K217" s="709"/>
      <c r="L217" s="915" t="s">
        <v>488</v>
      </c>
      <c r="M217" s="916">
        <v>50</v>
      </c>
      <c r="N217" s="917">
        <v>48.700000000000003</v>
      </c>
      <c r="O217" s="918">
        <v>49.100000000000001</v>
      </c>
      <c r="P217" s="930" t="s">
        <v>489</v>
      </c>
      <c r="Q217" s="931">
        <v>77</v>
      </c>
      <c r="R217" s="932">
        <v>49.399999999999999</v>
      </c>
      <c r="S217" s="933">
        <v>49.380000000000003</v>
      </c>
      <c r="T217" s="569">
        <v>3.7999999999999998</v>
      </c>
      <c r="U217" s="361"/>
      <c r="V217" s="292"/>
      <c r="W217" s="267"/>
      <c r="X217" s="293"/>
      <c r="Y217" s="269"/>
      <c r="Z217" s="1"/>
      <c r="AA217" s="362"/>
    </row>
    <row r="218" s="1" customFormat="1" ht="49.5" customHeight="1">
      <c r="A218" s="934"/>
      <c r="B218" s="756" t="s">
        <v>298</v>
      </c>
      <c r="C218" s="558"/>
      <c r="D218" s="846" t="s">
        <v>482</v>
      </c>
      <c r="E218" s="846"/>
      <c r="F218" s="846"/>
      <c r="G218" s="48" t="s">
        <v>278</v>
      </c>
      <c r="H218" s="354" t="s">
        <v>490</v>
      </c>
      <c r="I218" s="549"/>
      <c r="J218" s="412"/>
      <c r="K218" s="709"/>
      <c r="L218" s="915" t="s">
        <v>488</v>
      </c>
      <c r="M218" s="916">
        <v>50</v>
      </c>
      <c r="N218" s="916">
        <v>48.700000000000003</v>
      </c>
      <c r="O218" s="918">
        <v>49.100000000000001</v>
      </c>
      <c r="P218" s="919" t="s">
        <v>140</v>
      </c>
      <c r="Q218" s="920"/>
      <c r="R218" s="921"/>
      <c r="S218" s="922"/>
      <c r="T218" s="310">
        <v>4.5</v>
      </c>
      <c r="U218" s="361"/>
      <c r="V218" s="292"/>
      <c r="W218" s="267"/>
      <c r="X218" s="293"/>
      <c r="Y218" s="269"/>
      <c r="AA218" s="362"/>
    </row>
    <row r="219" ht="26.25" customHeight="1">
      <c r="A219" s="248"/>
      <c r="B219" s="460"/>
      <c r="C219" s="935"/>
      <c r="D219" s="675" t="s">
        <v>486</v>
      </c>
      <c r="E219" s="675"/>
      <c r="F219" s="675"/>
      <c r="G219" s="596" t="s">
        <v>491</v>
      </c>
      <c r="H219" s="391" t="s">
        <v>492</v>
      </c>
      <c r="I219" s="597"/>
      <c r="J219" s="598"/>
      <c r="K219" s="761"/>
      <c r="L219" s="936" t="s">
        <v>488</v>
      </c>
      <c r="M219" s="937">
        <v>50</v>
      </c>
      <c r="N219" s="938">
        <v>48.700000000000003</v>
      </c>
      <c r="O219" s="939">
        <v>49.100000000000001</v>
      </c>
      <c r="P219" s="911" t="s">
        <v>140</v>
      </c>
      <c r="Q219" s="912"/>
      <c r="R219" s="913"/>
      <c r="S219" s="940"/>
      <c r="T219" s="605">
        <v>8.1999999999999993</v>
      </c>
      <c r="U219" s="941"/>
      <c r="V219" s="402"/>
      <c r="W219" s="403"/>
      <c r="X219" s="404"/>
      <c r="Y219" s="405"/>
      <c r="Z219" s="1"/>
      <c r="AA219" s="897"/>
    </row>
    <row r="220" ht="48.75" customHeight="1">
      <c r="A220" s="942"/>
      <c r="B220" s="328" t="s">
        <v>406</v>
      </c>
      <c r="C220" s="943"/>
      <c r="D220" s="769" t="s">
        <v>298</v>
      </c>
      <c r="E220" s="769"/>
      <c r="F220" s="769"/>
      <c r="G220" s="770" t="s">
        <v>493</v>
      </c>
      <c r="H220" s="860" t="s">
        <v>494</v>
      </c>
      <c r="I220" s="681">
        <v>11</v>
      </c>
      <c r="J220" s="682">
        <v>0.29999999999999999</v>
      </c>
      <c r="K220" s="944">
        <v>46.799999999999997</v>
      </c>
      <c r="L220" s="945" t="s">
        <v>222</v>
      </c>
      <c r="M220" s="946">
        <v>55</v>
      </c>
      <c r="N220" s="947">
        <v>48.700000000000003</v>
      </c>
      <c r="O220" s="948">
        <v>49.100000000000001</v>
      </c>
      <c r="P220" s="949" t="s">
        <v>495</v>
      </c>
      <c r="Q220" s="950">
        <v>72</v>
      </c>
      <c r="R220" s="951">
        <v>49.399999999999999</v>
      </c>
      <c r="S220" s="952">
        <v>49.380000000000003</v>
      </c>
      <c r="T220" s="555">
        <v>8.1999999999999993</v>
      </c>
      <c r="U220" s="818" t="s">
        <v>411</v>
      </c>
      <c r="V220" s="242">
        <f>SUM(T220:T223)</f>
        <v>26.600000000000001</v>
      </c>
      <c r="W220" s="243" t="s">
        <v>496</v>
      </c>
      <c r="X220" s="556"/>
      <c r="Y220" s="245"/>
      <c r="Z220" s="953"/>
      <c r="AA220" s="954"/>
    </row>
    <row r="221" ht="38.25" customHeight="1">
      <c r="A221" s="955"/>
      <c r="B221" s="665" t="s">
        <v>482</v>
      </c>
      <c r="C221" s="849"/>
      <c r="D221" s="471"/>
      <c r="E221" s="471"/>
      <c r="F221" s="471"/>
      <c r="G221" s="341"/>
      <c r="H221" s="354" t="s">
        <v>497</v>
      </c>
      <c r="I221" s="549"/>
      <c r="J221" s="412"/>
      <c r="K221" s="709"/>
      <c r="L221" s="915" t="s">
        <v>222</v>
      </c>
      <c r="M221" s="916">
        <v>55</v>
      </c>
      <c r="N221" s="917">
        <v>48.700000000000003</v>
      </c>
      <c r="O221" s="918">
        <v>49.100000000000001</v>
      </c>
      <c r="P221" s="930" t="s">
        <v>498</v>
      </c>
      <c r="Q221" s="931">
        <v>67</v>
      </c>
      <c r="R221" s="932">
        <v>49.399999999999999</v>
      </c>
      <c r="S221" s="933">
        <v>49.380000000000003</v>
      </c>
      <c r="T221" s="360">
        <v>7.5</v>
      </c>
      <c r="U221" s="818" t="s">
        <v>411</v>
      </c>
      <c r="V221" s="292"/>
      <c r="W221" s="267"/>
      <c r="X221" s="293"/>
      <c r="Y221" s="269"/>
      <c r="Z221" s="386"/>
      <c r="AA221" s="956"/>
    </row>
    <row r="222" s="1" customFormat="1" ht="38.25" customHeight="1">
      <c r="A222" s="894"/>
      <c r="B222" s="531" t="s">
        <v>298</v>
      </c>
      <c r="C222" s="957"/>
      <c r="D222" s="339" t="s">
        <v>406</v>
      </c>
      <c r="E222" s="364"/>
      <c r="F222" s="364"/>
      <c r="G222" s="281" t="s">
        <v>409</v>
      </c>
      <c r="H222" s="505" t="s">
        <v>499</v>
      </c>
      <c r="I222" s="549"/>
      <c r="J222" s="412"/>
      <c r="K222" s="709"/>
      <c r="L222" s="915" t="s">
        <v>222</v>
      </c>
      <c r="M222" s="916">
        <v>55</v>
      </c>
      <c r="N222" s="917">
        <v>48.700000000000003</v>
      </c>
      <c r="O222" s="918">
        <v>49.100000000000001</v>
      </c>
      <c r="P222" s="919" t="s">
        <v>140</v>
      </c>
      <c r="Q222" s="920"/>
      <c r="R222" s="921"/>
      <c r="S222" s="922"/>
      <c r="T222" s="314">
        <v>5.4000000000000004</v>
      </c>
      <c r="U222" s="818" t="s">
        <v>411</v>
      </c>
      <c r="V222" s="292"/>
      <c r="W222" s="267"/>
      <c r="X222" s="293"/>
      <c r="Y222" s="269"/>
      <c r="Z222" s="386"/>
      <c r="AA222" s="897"/>
    </row>
    <row r="223" ht="45.75" customHeight="1">
      <c r="A223" s="457"/>
      <c r="B223" s="458"/>
      <c r="C223" s="958"/>
      <c r="D223" s="675" t="s">
        <v>482</v>
      </c>
      <c r="E223" s="675"/>
      <c r="F223" s="675"/>
      <c r="G223" s="596" t="s">
        <v>278</v>
      </c>
      <c r="H223" s="391" t="s">
        <v>500</v>
      </c>
      <c r="I223" s="597"/>
      <c r="J223" s="598"/>
      <c r="K223" s="761"/>
      <c r="L223" s="936" t="s">
        <v>208</v>
      </c>
      <c r="M223" s="937">
        <v>60</v>
      </c>
      <c r="N223" s="938">
        <v>48.700000000000003</v>
      </c>
      <c r="O223" s="939">
        <v>49.100000000000001</v>
      </c>
      <c r="P223" s="930" t="s">
        <v>365</v>
      </c>
      <c r="Q223" s="931">
        <v>62</v>
      </c>
      <c r="R223" s="932">
        <v>49.399999999999999</v>
      </c>
      <c r="S223" s="933">
        <v>49.350000000000001</v>
      </c>
      <c r="T223" s="605">
        <v>5.5</v>
      </c>
      <c r="U223" s="705"/>
      <c r="V223" s="402"/>
      <c r="W223" s="403"/>
      <c r="X223" s="404"/>
      <c r="Y223" s="405"/>
      <c r="Z223" s="959"/>
      <c r="AA223" s="607"/>
    </row>
    <row r="224" ht="42" customHeight="1">
      <c r="A224" s="960"/>
      <c r="B224" s="961"/>
      <c r="C224" s="530"/>
      <c r="D224" s="547" t="s">
        <v>298</v>
      </c>
      <c r="E224" s="547"/>
      <c r="F224" s="547"/>
      <c r="G224" s="44" t="s">
        <v>269</v>
      </c>
      <c r="H224" s="228" t="s">
        <v>501</v>
      </c>
      <c r="I224" s="681">
        <v>12</v>
      </c>
      <c r="J224" s="682">
        <v>0.29999999999999999</v>
      </c>
      <c r="K224" s="683">
        <v>46.600000000000001</v>
      </c>
      <c r="L224" s="945" t="s">
        <v>208</v>
      </c>
      <c r="M224" s="946">
        <v>60</v>
      </c>
      <c r="N224" s="947">
        <v>48.700000000000003</v>
      </c>
      <c r="O224" s="948">
        <v>49.100000000000001</v>
      </c>
      <c r="P224" s="930" t="s">
        <v>502</v>
      </c>
      <c r="Q224" s="931">
        <v>57</v>
      </c>
      <c r="R224" s="932">
        <v>49.399999999999999</v>
      </c>
      <c r="S224" s="933">
        <v>49.299999999999997</v>
      </c>
      <c r="T224" s="962">
        <v>4.4000000000000004</v>
      </c>
      <c r="U224" s="963"/>
      <c r="V224" s="242">
        <f>SUM(T224:T226)</f>
        <v>20.300000000000001</v>
      </c>
      <c r="W224" s="243" t="s">
        <v>503</v>
      </c>
      <c r="X224" s="556"/>
      <c r="Y224" s="245"/>
      <c r="Z224" s="953"/>
      <c r="AA224" s="964"/>
    </row>
    <row r="225" ht="41.25" customHeight="1">
      <c r="A225" s="690"/>
      <c r="B225" s="756" t="s">
        <v>504</v>
      </c>
      <c r="C225" s="457"/>
      <c r="D225" s="364"/>
      <c r="E225" s="367"/>
      <c r="F225" s="367"/>
      <c r="G225" s="341" t="s">
        <v>278</v>
      </c>
      <c r="H225" s="342" t="s">
        <v>505</v>
      </c>
      <c r="I225" s="549"/>
      <c r="J225" s="412"/>
      <c r="K225" s="550"/>
      <c r="L225" s="915" t="s">
        <v>208</v>
      </c>
      <c r="M225" s="916">
        <v>60</v>
      </c>
      <c r="N225" s="917">
        <v>48.700000000000003</v>
      </c>
      <c r="O225" s="918">
        <v>49.100000000000001</v>
      </c>
      <c r="P225" s="919" t="s">
        <v>291</v>
      </c>
      <c r="Q225" s="920">
        <v>52</v>
      </c>
      <c r="R225" s="921">
        <v>49.399999999999999</v>
      </c>
      <c r="S225" s="922">
        <v>49.350000000000001</v>
      </c>
      <c r="T225" s="825">
        <v>7.0999999999999996</v>
      </c>
      <c r="U225" s="965"/>
      <c r="V225" s="292"/>
      <c r="W225" s="267"/>
      <c r="X225" s="293"/>
      <c r="Y225" s="269"/>
      <c r="Z225" s="386"/>
      <c r="AA225" s="897"/>
    </row>
    <row r="226" ht="46.5" customHeight="1">
      <c r="A226" s="509"/>
      <c r="B226" s="510"/>
      <c r="C226" s="960"/>
      <c r="D226" s="389"/>
      <c r="E226" s="389"/>
      <c r="F226" s="389"/>
      <c r="G226" s="857" t="s">
        <v>278</v>
      </c>
      <c r="H226" s="837" t="s">
        <v>506</v>
      </c>
      <c r="I226" s="597"/>
      <c r="J226" s="598"/>
      <c r="K226" s="599"/>
      <c r="L226" s="966" t="s">
        <v>203</v>
      </c>
      <c r="M226" s="967">
        <v>65</v>
      </c>
      <c r="N226" s="968">
        <v>48.700000000000003</v>
      </c>
      <c r="O226" s="969">
        <v>49.100000000000001</v>
      </c>
      <c r="P226" s="930" t="s">
        <v>507</v>
      </c>
      <c r="Q226" s="931">
        <v>47</v>
      </c>
      <c r="R226" s="932">
        <v>49.399999999999999</v>
      </c>
      <c r="S226" s="933">
        <v>49.350000000000001</v>
      </c>
      <c r="T226" s="970">
        <v>8.8000000000000007</v>
      </c>
      <c r="U226" s="941"/>
      <c r="V226" s="402"/>
      <c r="W226" s="403"/>
      <c r="X226" s="404"/>
      <c r="Y226" s="405"/>
      <c r="Z226" s="959"/>
      <c r="AA226" s="971"/>
    </row>
    <row r="227" ht="28.5" customHeight="1">
      <c r="A227" s="509"/>
      <c r="B227" s="510"/>
      <c r="C227" s="690"/>
      <c r="D227" s="769" t="s">
        <v>504</v>
      </c>
      <c r="E227" s="367"/>
      <c r="F227" s="367"/>
      <c r="G227" s="410" t="s">
        <v>508</v>
      </c>
      <c r="H227" s="483" t="s">
        <v>509</v>
      </c>
      <c r="I227" s="549">
        <v>13</v>
      </c>
      <c r="J227" s="412">
        <v>0.29999999999999999</v>
      </c>
      <c r="K227" s="550">
        <v>46.5</v>
      </c>
      <c r="L227" s="923" t="s">
        <v>203</v>
      </c>
      <c r="M227" s="924">
        <v>65</v>
      </c>
      <c r="N227" s="972">
        <v>48.700000000000003</v>
      </c>
      <c r="O227" s="939">
        <v>49.100000000000001</v>
      </c>
      <c r="P227" s="906" t="s">
        <v>510</v>
      </c>
      <c r="Q227" s="907">
        <v>42</v>
      </c>
      <c r="R227" s="908">
        <v>49.399999999999999</v>
      </c>
      <c r="S227" s="909">
        <v>49.299999999999997</v>
      </c>
      <c r="T227" s="779">
        <v>4.7000000000000002</v>
      </c>
      <c r="U227" s="973"/>
      <c r="V227" s="266">
        <f>SUM(T227:T248)</f>
        <v>26.200000000000003</v>
      </c>
      <c r="W227" s="267" t="s">
        <v>511</v>
      </c>
      <c r="X227" s="293"/>
      <c r="Y227" s="269"/>
      <c r="Z227" s="1"/>
      <c r="AA227" s="897"/>
    </row>
    <row r="228" ht="32.25" customHeight="1">
      <c r="A228" s="509"/>
      <c r="B228" s="510"/>
      <c r="C228" s="509"/>
      <c r="D228" s="367"/>
      <c r="E228" s="367"/>
      <c r="F228" s="367"/>
      <c r="G228" s="410"/>
      <c r="H228" s="354" t="s">
        <v>512</v>
      </c>
      <c r="I228" s="549"/>
      <c r="J228" s="412"/>
      <c r="K228" s="550"/>
      <c r="L228" s="915" t="s">
        <v>203</v>
      </c>
      <c r="M228" s="916">
        <v>65</v>
      </c>
      <c r="N228" s="974">
        <v>48.700000000000003</v>
      </c>
      <c r="O228" s="918">
        <v>49.100000000000001</v>
      </c>
      <c r="P228" s="975" t="s">
        <v>510</v>
      </c>
      <c r="Q228" s="976">
        <v>41</v>
      </c>
      <c r="R228" s="977">
        <v>49.399999999999999</v>
      </c>
      <c r="S228" s="978">
        <v>49.299999999999997</v>
      </c>
      <c r="T228" s="508"/>
      <c r="U228" s="454"/>
      <c r="V228" s="292"/>
      <c r="W228" s="267"/>
      <c r="X228" s="293"/>
      <c r="Y228" s="269"/>
      <c r="Z228" s="1"/>
      <c r="AA228" s="897"/>
    </row>
    <row r="229" ht="23.25" customHeight="1">
      <c r="A229" s="509"/>
      <c r="B229" s="510"/>
      <c r="C229" s="509"/>
      <c r="D229" s="367"/>
      <c r="E229" s="367"/>
      <c r="F229" s="367"/>
      <c r="G229" s="410"/>
      <c r="H229" s="483" t="s">
        <v>513</v>
      </c>
      <c r="I229" s="549"/>
      <c r="J229" s="412"/>
      <c r="K229" s="550"/>
      <c r="L229" s="915" t="s">
        <v>203</v>
      </c>
      <c r="M229" s="916">
        <v>65</v>
      </c>
      <c r="N229" s="974">
        <v>48.700000000000003</v>
      </c>
      <c r="O229" s="918">
        <v>49.100000000000001</v>
      </c>
      <c r="P229" s="975" t="s">
        <v>510</v>
      </c>
      <c r="Q229" s="976">
        <v>40</v>
      </c>
      <c r="R229" s="977">
        <v>49.399999999999999</v>
      </c>
      <c r="S229" s="978">
        <v>49.299999999999997</v>
      </c>
      <c r="T229" s="508"/>
      <c r="U229" s="454"/>
      <c r="V229" s="292"/>
      <c r="W229" s="267"/>
      <c r="X229" s="293"/>
      <c r="Y229" s="269"/>
      <c r="Z229" s="1"/>
      <c r="AA229" s="897"/>
    </row>
    <row r="230" ht="39" customHeight="1">
      <c r="A230" s="509"/>
      <c r="B230" s="510"/>
      <c r="C230" s="509"/>
      <c r="D230" s="367"/>
      <c r="E230" s="367"/>
      <c r="F230" s="367"/>
      <c r="G230" s="295"/>
      <c r="H230" s="354" t="s">
        <v>514</v>
      </c>
      <c r="I230" s="549"/>
      <c r="J230" s="412"/>
      <c r="K230" s="550"/>
      <c r="L230" s="915" t="s">
        <v>203</v>
      </c>
      <c r="M230" s="916">
        <v>65</v>
      </c>
      <c r="N230" s="974">
        <v>48.700000000000003</v>
      </c>
      <c r="O230" s="918">
        <v>49.100000000000001</v>
      </c>
      <c r="P230" s="975" t="s">
        <v>510</v>
      </c>
      <c r="Q230" s="976">
        <v>39</v>
      </c>
      <c r="R230" s="977">
        <v>49.399999999999999</v>
      </c>
      <c r="S230" s="978">
        <v>49.299999999999997</v>
      </c>
      <c r="T230" s="508"/>
      <c r="U230" s="454"/>
      <c r="V230" s="292"/>
      <c r="W230" s="267"/>
      <c r="X230" s="293"/>
      <c r="Y230" s="269"/>
      <c r="Z230" s="1"/>
      <c r="AA230" s="897"/>
    </row>
    <row r="231" ht="37.5" customHeight="1">
      <c r="A231" s="509"/>
      <c r="B231" s="510"/>
      <c r="C231" s="509"/>
      <c r="D231" s="367"/>
      <c r="E231" s="367"/>
      <c r="F231" s="367"/>
      <c r="G231" s="410"/>
      <c r="H231" s="483" t="s">
        <v>515</v>
      </c>
      <c r="I231" s="549"/>
      <c r="J231" s="412"/>
      <c r="K231" s="550"/>
      <c r="L231" s="915" t="s">
        <v>203</v>
      </c>
      <c r="M231" s="916">
        <v>65</v>
      </c>
      <c r="N231" s="974">
        <v>48.700000000000003</v>
      </c>
      <c r="O231" s="918">
        <v>49.100000000000001</v>
      </c>
      <c r="P231" s="975" t="s">
        <v>510</v>
      </c>
      <c r="Q231" s="976">
        <v>38</v>
      </c>
      <c r="R231" s="977">
        <v>49.399999999999999</v>
      </c>
      <c r="S231" s="978">
        <v>49.299999999999997</v>
      </c>
      <c r="T231" s="508"/>
      <c r="U231" s="454"/>
      <c r="V231" s="292"/>
      <c r="W231" s="267"/>
      <c r="X231" s="293"/>
      <c r="Y231" s="269"/>
      <c r="Z231" s="1"/>
      <c r="AA231" s="897"/>
    </row>
    <row r="232" ht="27" customHeight="1">
      <c r="A232" s="509"/>
      <c r="B232" s="510"/>
      <c r="C232" s="509"/>
      <c r="D232" s="367"/>
      <c r="E232" s="367"/>
      <c r="F232" s="367"/>
      <c r="G232" s="410"/>
      <c r="H232" s="354" t="s">
        <v>516</v>
      </c>
      <c r="I232" s="549"/>
      <c r="J232" s="412"/>
      <c r="K232" s="550"/>
      <c r="L232" s="915" t="s">
        <v>203</v>
      </c>
      <c r="M232" s="916">
        <v>65</v>
      </c>
      <c r="N232" s="974">
        <v>48.700000000000003</v>
      </c>
      <c r="O232" s="918">
        <v>49.100000000000001</v>
      </c>
      <c r="P232" s="975" t="s">
        <v>510</v>
      </c>
      <c r="Q232" s="976">
        <v>37</v>
      </c>
      <c r="R232" s="977">
        <v>49.399999999999999</v>
      </c>
      <c r="S232" s="978">
        <v>49.299999999999997</v>
      </c>
      <c r="T232" s="508"/>
      <c r="U232" s="454"/>
      <c r="V232" s="292"/>
      <c r="W232" s="267"/>
      <c r="X232" s="293"/>
      <c r="Y232" s="269"/>
      <c r="Z232" s="1"/>
      <c r="AA232" s="897"/>
    </row>
    <row r="233" ht="25.5" customHeight="1">
      <c r="A233" s="509"/>
      <c r="B233" s="510"/>
      <c r="C233" s="509"/>
      <c r="D233" s="367"/>
      <c r="E233" s="367"/>
      <c r="F233" s="367"/>
      <c r="G233" s="410"/>
      <c r="H233" s="483" t="s">
        <v>517</v>
      </c>
      <c r="I233" s="549"/>
      <c r="J233" s="412"/>
      <c r="K233" s="550"/>
      <c r="L233" s="915" t="s">
        <v>203</v>
      </c>
      <c r="M233" s="916">
        <v>65</v>
      </c>
      <c r="N233" s="974">
        <v>48.700000000000003</v>
      </c>
      <c r="O233" s="918">
        <v>49.100000000000001</v>
      </c>
      <c r="P233" s="975" t="s">
        <v>510</v>
      </c>
      <c r="Q233" s="976">
        <v>36</v>
      </c>
      <c r="R233" s="977">
        <v>49.399999999999999</v>
      </c>
      <c r="S233" s="978">
        <v>49.299999999999997</v>
      </c>
      <c r="T233" s="508"/>
      <c r="U233" s="454"/>
      <c r="V233" s="292"/>
      <c r="W233" s="267"/>
      <c r="X233" s="293"/>
      <c r="Y233" s="269"/>
      <c r="Z233" s="1"/>
      <c r="AA233" s="897"/>
    </row>
    <row r="234" ht="21" customHeight="1">
      <c r="A234" s="545"/>
      <c r="B234" s="546"/>
      <c r="C234" s="509"/>
      <c r="D234" s="367"/>
      <c r="E234" s="367"/>
      <c r="F234" s="367"/>
      <c r="G234" s="410"/>
      <c r="H234" s="354" t="s">
        <v>518</v>
      </c>
      <c r="I234" s="549"/>
      <c r="J234" s="412"/>
      <c r="K234" s="550"/>
      <c r="L234" s="915" t="s">
        <v>203</v>
      </c>
      <c r="M234" s="916">
        <v>65</v>
      </c>
      <c r="N234" s="974">
        <v>48.700000000000003</v>
      </c>
      <c r="O234" s="918">
        <v>49.100000000000001</v>
      </c>
      <c r="P234" s="975" t="s">
        <v>510</v>
      </c>
      <c r="Q234" s="976">
        <v>35</v>
      </c>
      <c r="R234" s="977">
        <v>49.399999999999999</v>
      </c>
      <c r="S234" s="978">
        <v>49.299999999999997</v>
      </c>
      <c r="T234" s="508"/>
      <c r="U234" s="454"/>
      <c r="V234" s="292"/>
      <c r="W234" s="267"/>
      <c r="X234" s="293"/>
      <c r="Y234" s="269"/>
      <c r="Z234" s="1"/>
      <c r="AA234" s="897"/>
    </row>
    <row r="235" ht="24" customHeight="1">
      <c r="A235" s="215"/>
      <c r="B235" s="458" t="s">
        <v>519</v>
      </c>
      <c r="C235" s="509"/>
      <c r="D235" s="367"/>
      <c r="E235" s="367"/>
      <c r="F235" s="367"/>
      <c r="G235" s="410"/>
      <c r="H235" s="354" t="s">
        <v>520</v>
      </c>
      <c r="I235" s="549"/>
      <c r="J235" s="412"/>
      <c r="K235" s="550"/>
      <c r="L235" s="915" t="s">
        <v>203</v>
      </c>
      <c r="M235" s="916">
        <v>65</v>
      </c>
      <c r="N235" s="974">
        <v>48.700000000000003</v>
      </c>
      <c r="O235" s="918">
        <v>49.100000000000001</v>
      </c>
      <c r="P235" s="975" t="s">
        <v>510</v>
      </c>
      <c r="Q235" s="976">
        <v>34</v>
      </c>
      <c r="R235" s="977">
        <v>49.399999999999999</v>
      </c>
      <c r="S235" s="978">
        <v>49.299999999999997</v>
      </c>
      <c r="T235" s="508"/>
      <c r="U235" s="454"/>
      <c r="V235" s="292"/>
      <c r="W235" s="267"/>
      <c r="X235" s="293"/>
      <c r="Y235" s="269"/>
      <c r="Z235" s="1"/>
      <c r="AA235" s="897"/>
    </row>
    <row r="236" ht="24" customHeight="1">
      <c r="A236" s="322"/>
      <c r="B236" s="546"/>
      <c r="C236" s="545"/>
      <c r="D236" s="340"/>
      <c r="E236" s="340"/>
      <c r="F236" s="340"/>
      <c r="G236" s="341"/>
      <c r="H236" s="342" t="s">
        <v>521</v>
      </c>
      <c r="I236" s="549"/>
      <c r="J236" s="412"/>
      <c r="K236" s="550"/>
      <c r="L236" s="915" t="s">
        <v>203</v>
      </c>
      <c r="M236" s="916">
        <v>65</v>
      </c>
      <c r="N236" s="974">
        <v>48.700000000000003</v>
      </c>
      <c r="O236" s="918">
        <v>49.100000000000001</v>
      </c>
      <c r="P236" s="975" t="s">
        <v>510</v>
      </c>
      <c r="Q236" s="976">
        <v>33</v>
      </c>
      <c r="R236" s="977">
        <v>49.399999999999999</v>
      </c>
      <c r="S236" s="978">
        <v>49.299999999999997</v>
      </c>
      <c r="T236" s="825"/>
      <c r="U236" s="463"/>
      <c r="V236" s="292"/>
      <c r="W236" s="267"/>
      <c r="X236" s="293"/>
      <c r="Y236" s="269"/>
      <c r="Z236" s="1"/>
      <c r="AA236" s="897"/>
    </row>
    <row r="237" ht="38.25" customHeight="1">
      <c r="A237" s="457"/>
      <c r="B237" s="458" t="s">
        <v>298</v>
      </c>
      <c r="C237" s="337"/>
      <c r="D237" s="364" t="s">
        <v>519</v>
      </c>
      <c r="E237" s="364"/>
      <c r="F237" s="364"/>
      <c r="G237" s="48" t="s">
        <v>149</v>
      </c>
      <c r="H237" s="354" t="s">
        <v>522</v>
      </c>
      <c r="I237" s="549"/>
      <c r="J237" s="412"/>
      <c r="K237" s="550"/>
      <c r="L237" s="915" t="s">
        <v>203</v>
      </c>
      <c r="M237" s="916">
        <v>65</v>
      </c>
      <c r="N237" s="974">
        <v>48.700000000000003</v>
      </c>
      <c r="O237" s="979">
        <v>48.75</v>
      </c>
      <c r="P237" s="975" t="s">
        <v>510</v>
      </c>
      <c r="Q237" s="976">
        <v>32</v>
      </c>
      <c r="R237" s="977">
        <v>49.399999999999999</v>
      </c>
      <c r="S237" s="978">
        <v>49.350000000000001</v>
      </c>
      <c r="T237" s="569">
        <v>3.2999999999999998</v>
      </c>
      <c r="U237" s="980" t="s">
        <v>523</v>
      </c>
      <c r="V237" s="292"/>
      <c r="W237" s="267"/>
      <c r="X237" s="293"/>
      <c r="Y237" s="269"/>
      <c r="Z237" s="1"/>
      <c r="AA237" s="897"/>
    </row>
    <row r="238" ht="33" customHeight="1">
      <c r="A238" s="509"/>
      <c r="B238" s="510"/>
      <c r="C238" s="368"/>
      <c r="D238" s="340"/>
      <c r="E238" s="367"/>
      <c r="F238" s="367"/>
      <c r="G238" s="281" t="s">
        <v>149</v>
      </c>
      <c r="H238" s="586" t="s">
        <v>524</v>
      </c>
      <c r="I238" s="549"/>
      <c r="J238" s="412"/>
      <c r="K238" s="550"/>
      <c r="L238" s="915" t="s">
        <v>203</v>
      </c>
      <c r="M238" s="916">
        <v>65</v>
      </c>
      <c r="N238" s="974">
        <v>48.700000000000003</v>
      </c>
      <c r="O238" s="979">
        <v>48.75</v>
      </c>
      <c r="P238" s="981" t="s">
        <v>510</v>
      </c>
      <c r="Q238" s="982">
        <v>31</v>
      </c>
      <c r="R238" s="983">
        <v>49.399999999999999</v>
      </c>
      <c r="S238" s="984">
        <v>49.350000000000001</v>
      </c>
      <c r="T238" s="569">
        <v>0.80000000000000004</v>
      </c>
      <c r="U238" s="873"/>
      <c r="V238" s="292"/>
      <c r="W238" s="267"/>
      <c r="X238" s="293"/>
      <c r="Y238" s="269"/>
      <c r="Z238" s="1"/>
      <c r="AA238" s="362"/>
    </row>
    <row r="239" ht="24" customHeight="1">
      <c r="A239" s="509"/>
      <c r="B239" s="510"/>
      <c r="C239" s="457"/>
      <c r="D239" s="364" t="s">
        <v>298</v>
      </c>
      <c r="E239" s="364"/>
      <c r="F239" s="364"/>
      <c r="G239" s="281" t="s">
        <v>304</v>
      </c>
      <c r="H239" s="586" t="s">
        <v>525</v>
      </c>
      <c r="I239" s="549"/>
      <c r="J239" s="412"/>
      <c r="K239" s="550"/>
      <c r="L239" s="923" t="s">
        <v>526</v>
      </c>
      <c r="M239" s="924">
        <v>70</v>
      </c>
      <c r="N239" s="972">
        <v>48.700000000000003</v>
      </c>
      <c r="O239" s="918">
        <v>49.100000000000001</v>
      </c>
      <c r="P239" s="906" t="s">
        <v>527</v>
      </c>
      <c r="Q239" s="907">
        <v>26</v>
      </c>
      <c r="R239" s="908">
        <v>49.399999999999999</v>
      </c>
      <c r="S239" s="909">
        <v>49.380000000000003</v>
      </c>
      <c r="T239" s="467">
        <v>5.4000000000000004</v>
      </c>
      <c r="U239" s="468"/>
      <c r="V239" s="292"/>
      <c r="W239" s="267"/>
      <c r="X239" s="293"/>
      <c r="Y239" s="269"/>
      <c r="Z239" s="1"/>
      <c r="AA239" s="362"/>
    </row>
    <row r="240" ht="24" customHeight="1">
      <c r="A240" s="545"/>
      <c r="B240" s="546"/>
      <c r="C240" s="509"/>
      <c r="D240" s="367"/>
      <c r="E240" s="367"/>
      <c r="F240" s="367"/>
      <c r="G240" s="295"/>
      <c r="H240" s="354" t="s">
        <v>528</v>
      </c>
      <c r="I240" s="549"/>
      <c r="J240" s="412"/>
      <c r="K240" s="550"/>
      <c r="L240" s="923" t="s">
        <v>526</v>
      </c>
      <c r="M240" s="924">
        <v>70</v>
      </c>
      <c r="N240" s="972">
        <v>48.700000000000003</v>
      </c>
      <c r="O240" s="918">
        <v>49.100000000000001</v>
      </c>
      <c r="P240" s="985" t="s">
        <v>527</v>
      </c>
      <c r="Q240" s="986">
        <v>25</v>
      </c>
      <c r="R240" s="987">
        <v>49.399999999999999</v>
      </c>
      <c r="S240" s="978">
        <v>49.380000000000003</v>
      </c>
      <c r="T240" s="988"/>
      <c r="U240" s="463"/>
      <c r="V240" s="292"/>
      <c r="W240" s="267"/>
      <c r="X240" s="293"/>
      <c r="Y240" s="269"/>
      <c r="Z240" s="1"/>
      <c r="AA240" s="362"/>
    </row>
    <row r="241" ht="24" customHeight="1">
      <c r="A241" s="457"/>
      <c r="B241" s="458" t="s">
        <v>504</v>
      </c>
      <c r="C241" s="509"/>
      <c r="D241" s="367"/>
      <c r="E241" s="367"/>
      <c r="F241" s="367"/>
      <c r="G241" s="295"/>
      <c r="H241" s="354" t="s">
        <v>529</v>
      </c>
      <c r="I241" s="549"/>
      <c r="J241" s="412"/>
      <c r="K241" s="550"/>
      <c r="L241" s="923" t="s">
        <v>526</v>
      </c>
      <c r="M241" s="924">
        <v>70</v>
      </c>
      <c r="N241" s="972">
        <v>48.700000000000003</v>
      </c>
      <c r="O241" s="918">
        <v>49.100000000000001</v>
      </c>
      <c r="P241" s="985" t="s">
        <v>527</v>
      </c>
      <c r="Q241" s="986">
        <v>24</v>
      </c>
      <c r="R241" s="987">
        <v>49.399999999999999</v>
      </c>
      <c r="S241" s="978">
        <v>49.380000000000003</v>
      </c>
      <c r="T241" s="988"/>
      <c r="U241" s="468"/>
      <c r="V241" s="292"/>
      <c r="W241" s="267"/>
      <c r="X241" s="293"/>
      <c r="Y241" s="269"/>
      <c r="Z241" s="1"/>
      <c r="AA241" s="362"/>
    </row>
    <row r="242" ht="22.5" customHeight="1">
      <c r="A242" s="509"/>
      <c r="B242" s="510"/>
      <c r="C242" s="545"/>
      <c r="D242" s="340"/>
      <c r="E242" s="340"/>
      <c r="F242" s="340"/>
      <c r="G242" s="332"/>
      <c r="H242" s="354" t="s">
        <v>530</v>
      </c>
      <c r="I242" s="549"/>
      <c r="J242" s="412"/>
      <c r="K242" s="550"/>
      <c r="L242" s="923" t="s">
        <v>526</v>
      </c>
      <c r="M242" s="924">
        <v>70</v>
      </c>
      <c r="N242" s="972">
        <v>48.700000000000003</v>
      </c>
      <c r="O242" s="918">
        <v>49.100000000000001</v>
      </c>
      <c r="P242" s="985" t="s">
        <v>527</v>
      </c>
      <c r="Q242" s="986">
        <v>23</v>
      </c>
      <c r="R242" s="987">
        <v>49.399999999999999</v>
      </c>
      <c r="S242" s="978">
        <v>49.380000000000003</v>
      </c>
      <c r="T242" s="476"/>
      <c r="U242" s="463"/>
      <c r="V242" s="292"/>
      <c r="W242" s="267"/>
      <c r="X242" s="293"/>
      <c r="Y242" s="269"/>
      <c r="Z242" s="1"/>
      <c r="AA242" s="362"/>
    </row>
    <row r="243" ht="26.25" customHeight="1">
      <c r="A243" s="545"/>
      <c r="B243" s="546"/>
      <c r="C243" s="457"/>
      <c r="D243" s="364" t="s">
        <v>504</v>
      </c>
      <c r="E243" s="364"/>
      <c r="F243" s="364"/>
      <c r="G243" s="281" t="s">
        <v>206</v>
      </c>
      <c r="H243" s="354" t="s">
        <v>531</v>
      </c>
      <c r="I243" s="549"/>
      <c r="J243" s="412"/>
      <c r="K243" s="550"/>
      <c r="L243" s="923" t="s">
        <v>526</v>
      </c>
      <c r="M243" s="924">
        <v>70</v>
      </c>
      <c r="N243" s="972">
        <v>48.700000000000003</v>
      </c>
      <c r="O243" s="939">
        <v>49.100000000000001</v>
      </c>
      <c r="P243" s="985" t="s">
        <v>527</v>
      </c>
      <c r="Q243" s="986">
        <v>22</v>
      </c>
      <c r="R243" s="987">
        <v>49.399999999999999</v>
      </c>
      <c r="S243" s="989">
        <v>49.299999999999997</v>
      </c>
      <c r="T243" s="314">
        <v>1.5</v>
      </c>
      <c r="U243" s="468"/>
      <c r="V243" s="292"/>
      <c r="W243" s="267"/>
      <c r="X243" s="293"/>
      <c r="Y243" s="269"/>
      <c r="Z243" s="1"/>
      <c r="AA243" s="362"/>
    </row>
    <row r="244" ht="33" customHeight="1">
      <c r="A244" s="558"/>
      <c r="B244" s="328" t="s">
        <v>183</v>
      </c>
      <c r="C244" s="509"/>
      <c r="D244" s="367"/>
      <c r="E244" s="367"/>
      <c r="F244" s="367"/>
      <c r="G244" s="410"/>
      <c r="H244" s="354" t="s">
        <v>532</v>
      </c>
      <c r="I244" s="549"/>
      <c r="J244" s="412"/>
      <c r="K244" s="550"/>
      <c r="L244" s="923" t="s">
        <v>526</v>
      </c>
      <c r="M244" s="924">
        <v>70</v>
      </c>
      <c r="N244" s="972">
        <v>48.700000000000003</v>
      </c>
      <c r="O244" s="918">
        <v>49.100000000000001</v>
      </c>
      <c r="P244" s="985" t="s">
        <v>527</v>
      </c>
      <c r="Q244" s="986">
        <v>21</v>
      </c>
      <c r="R244" s="987">
        <v>49.399999999999999</v>
      </c>
      <c r="S244" s="989">
        <v>49.299999999999997</v>
      </c>
      <c r="T244" s="290"/>
      <c r="U244" s="451"/>
      <c r="V244" s="292"/>
      <c r="W244" s="267"/>
      <c r="X244" s="293"/>
      <c r="Y244" s="269"/>
      <c r="Z244" s="1"/>
      <c r="AA244" s="362"/>
    </row>
    <row r="245" ht="29.25" customHeight="1">
      <c r="A245" s="558"/>
      <c r="B245" s="990" t="s">
        <v>533</v>
      </c>
      <c r="C245" s="545"/>
      <c r="D245" s="340"/>
      <c r="E245" s="340"/>
      <c r="F245" s="340"/>
      <c r="G245" s="341"/>
      <c r="H245" s="354" t="s">
        <v>534</v>
      </c>
      <c r="I245" s="549"/>
      <c r="J245" s="412"/>
      <c r="K245" s="550"/>
      <c r="L245" s="923" t="s">
        <v>526</v>
      </c>
      <c r="M245" s="924">
        <v>70</v>
      </c>
      <c r="N245" s="972">
        <v>48.700000000000003</v>
      </c>
      <c r="O245" s="918">
        <v>49.100000000000001</v>
      </c>
      <c r="P245" s="981" t="s">
        <v>527</v>
      </c>
      <c r="Q245" s="982">
        <v>20</v>
      </c>
      <c r="R245" s="983">
        <v>49.399999999999999</v>
      </c>
      <c r="S245" s="991">
        <v>49.299999999999997</v>
      </c>
      <c r="T245" s="310"/>
      <c r="U245" s="350"/>
      <c r="V245" s="292"/>
      <c r="W245" s="267"/>
      <c r="X245" s="293"/>
      <c r="Y245" s="269"/>
      <c r="Z245" s="1"/>
      <c r="AA245" s="362"/>
    </row>
    <row r="246" ht="34.5" customHeight="1">
      <c r="A246" s="675"/>
      <c r="B246" s="665"/>
      <c r="C246" s="558"/>
      <c r="D246" s="339" t="s">
        <v>183</v>
      </c>
      <c r="E246" s="339"/>
      <c r="F246" s="339"/>
      <c r="G246" s="48" t="s">
        <v>276</v>
      </c>
      <c r="H246" s="342" t="s">
        <v>535</v>
      </c>
      <c r="I246" s="549"/>
      <c r="J246" s="412"/>
      <c r="K246" s="550"/>
      <c r="L246" s="923" t="s">
        <v>526</v>
      </c>
      <c r="M246" s="924">
        <v>70</v>
      </c>
      <c r="N246" s="972">
        <v>48.700000000000003</v>
      </c>
      <c r="O246" s="918">
        <v>49.100000000000001</v>
      </c>
      <c r="P246" s="930" t="s">
        <v>536</v>
      </c>
      <c r="Q246" s="931">
        <v>15</v>
      </c>
      <c r="R246" s="932">
        <v>49.399999999999999</v>
      </c>
      <c r="S246" s="933">
        <v>49.350000000000001</v>
      </c>
      <c r="T246" s="360">
        <v>8.9000000000000004</v>
      </c>
      <c r="U246" s="361"/>
      <c r="V246" s="292"/>
      <c r="W246" s="267"/>
      <c r="X246" s="293"/>
      <c r="Y246" s="269"/>
      <c r="Z246" s="1"/>
      <c r="AA246" s="362"/>
    </row>
    <row r="247" s="1" customFormat="1" ht="48.75" customHeight="1">
      <c r="A247" s="992"/>
      <c r="B247" s="993"/>
      <c r="C247" s="558"/>
      <c r="D247" s="994" t="s">
        <v>533</v>
      </c>
      <c r="E247" s="846"/>
      <c r="F247" s="846"/>
      <c r="G247" s="48" t="s">
        <v>278</v>
      </c>
      <c r="H247" s="354" t="s">
        <v>537</v>
      </c>
      <c r="I247" s="549"/>
      <c r="J247" s="412"/>
      <c r="K247" s="550"/>
      <c r="L247" s="995" t="s">
        <v>526</v>
      </c>
      <c r="M247" s="996">
        <v>70</v>
      </c>
      <c r="N247" s="997">
        <v>48.700000000000003</v>
      </c>
      <c r="O247" s="918">
        <v>49.100000000000001</v>
      </c>
      <c r="P247" s="930" t="s">
        <v>538</v>
      </c>
      <c r="Q247" s="931">
        <v>10</v>
      </c>
      <c r="R247" s="932">
        <v>49.399999999999999</v>
      </c>
      <c r="S247" s="933">
        <v>49.350000000000001</v>
      </c>
      <c r="T247" s="314">
        <v>1.6000000000000001</v>
      </c>
      <c r="U247" s="468"/>
      <c r="V247" s="292"/>
      <c r="W247" s="998"/>
      <c r="X247" s="999">
        <f>SUM(T213:T247)-T218-T219-T222</f>
        <v>80.799999999999997</v>
      </c>
      <c r="Y247" s="1000" t="s">
        <v>539</v>
      </c>
      <c r="AA247" s="362"/>
    </row>
    <row r="248" ht="42.75" customHeight="1">
      <c r="A248" s="436"/>
      <c r="B248" s="436"/>
      <c r="C248" s="1001"/>
      <c r="D248" s="1001"/>
      <c r="E248" s="280"/>
      <c r="F248" s="280"/>
      <c r="G248" s="281"/>
      <c r="H248" s="1002"/>
      <c r="I248" s="549"/>
      <c r="J248" s="412"/>
      <c r="K248" s="550"/>
      <c r="L248" s="762"/>
      <c r="M248" s="697"/>
      <c r="N248" s="1003"/>
      <c r="O248" s="763"/>
      <c r="P248" s="372"/>
      <c r="Q248" s="701"/>
      <c r="R248" s="374"/>
      <c r="S248" s="703"/>
      <c r="T248" s="605"/>
      <c r="U248" s="1004"/>
      <c r="V248" s="1005">
        <f>SUM(V62:V247)</f>
        <v>340.69999999999999</v>
      </c>
      <c r="W248" s="1006"/>
      <c r="X248" s="1007">
        <f>X18+X142+X212+X247</f>
        <v>250.99999999999994</v>
      </c>
      <c r="Y248" s="1008" t="s">
        <v>540</v>
      </c>
      <c r="Z248" s="1"/>
      <c r="AA248" s="897"/>
    </row>
    <row r="249" ht="25.5" customHeight="1">
      <c r="A249" s="1009"/>
      <c r="B249" s="1010"/>
      <c r="C249" s="1011"/>
      <c r="D249" s="1012"/>
      <c r="E249" s="1013"/>
      <c r="F249" s="1013"/>
      <c r="G249" s="1014"/>
      <c r="H249" s="1015"/>
      <c r="I249" s="1016"/>
      <c r="J249" s="1017"/>
      <c r="K249" s="1017"/>
      <c r="L249" s="1018"/>
      <c r="M249" s="1017"/>
      <c r="N249" s="1017"/>
      <c r="O249" s="1019"/>
      <c r="P249" s="1016"/>
      <c r="Q249" s="1017"/>
      <c r="R249" s="1017"/>
      <c r="S249" s="1020"/>
      <c r="T249" s="1014">
        <f>SUM(T18:T248)</f>
        <v>366.69999999999999</v>
      </c>
      <c r="U249" s="1021"/>
      <c r="V249" s="1022">
        <f>SUM(V18:V247)</f>
        <v>366.70000000000005</v>
      </c>
      <c r="W249" s="403" t="s">
        <v>122</v>
      </c>
      <c r="X249" s="404"/>
      <c r="Y249" s="405"/>
      <c r="Z249" s="1023"/>
      <c r="AA249" s="1024"/>
    </row>
    <row r="250" ht="29.25" customHeight="1">
      <c r="D250" s="22"/>
      <c r="G250" s="247"/>
      <c r="H250" s="247"/>
      <c r="I250" s="1025"/>
      <c r="J250" s="1025"/>
      <c r="K250" s="1025"/>
      <c r="L250" s="1026"/>
      <c r="M250" s="1026"/>
      <c r="N250" s="1026"/>
      <c r="O250" s="1027"/>
      <c r="P250" s="1028"/>
      <c r="Q250" s="1029" t="s">
        <v>541</v>
      </c>
      <c r="R250" s="1030"/>
      <c r="S250" s="1031"/>
      <c r="T250" s="1032">
        <f>T249-T18-T19-T20-T21-T28-T35-T42-T43-T44-T50-T51-T57</f>
        <v>340.69999999999999</v>
      </c>
      <c r="U250" s="1033"/>
      <c r="V250" s="1034">
        <f>T249-V249</f>
        <v>-5.6843418860808015e-14</v>
      </c>
      <c r="W250" s="1035"/>
      <c r="X250" s="1035"/>
      <c r="Y250" s="1035"/>
      <c r="Z250" s="1035"/>
      <c r="AA250" s="897"/>
    </row>
    <row r="251" ht="48" customHeight="1">
      <c r="D251" s="22"/>
      <c r="G251" s="1036"/>
      <c r="H251" s="1036"/>
      <c r="I251" s="1036"/>
      <c r="J251" s="1036"/>
      <c r="K251" s="1036"/>
      <c r="L251" s="1036"/>
      <c r="M251" s="1036"/>
      <c r="N251" s="1036"/>
      <c r="O251" s="1036"/>
      <c r="P251" s="1036"/>
      <c r="Q251" s="1037" t="s">
        <v>542</v>
      </c>
      <c r="R251" s="1038"/>
      <c r="S251" s="1039"/>
      <c r="T251" s="1040">
        <f>T249*100/V10</f>
        <v>51.225099879864779</v>
      </c>
      <c r="U251" s="1041"/>
      <c r="V251" s="1042">
        <f>V10*50/100</f>
        <v>357.93000000000001</v>
      </c>
      <c r="W251" s="1043" t="s">
        <v>543</v>
      </c>
      <c r="X251" s="1044"/>
      <c r="Y251" s="1045"/>
      <c r="Z251" s="1046"/>
      <c r="AA251" s="1047"/>
    </row>
    <row r="252" ht="39" customHeight="1">
      <c r="A252" s="1048"/>
      <c r="B252" s="1048"/>
      <c r="C252" s="1048"/>
      <c r="D252" s="1048"/>
      <c r="E252" s="1048"/>
      <c r="F252" s="1048"/>
      <c r="G252" s="247"/>
      <c r="H252" s="247"/>
      <c r="I252" s="142"/>
      <c r="J252" s="142"/>
      <c r="K252" s="39"/>
      <c r="L252" s="142"/>
      <c r="M252" s="142"/>
      <c r="N252" s="142"/>
      <c r="O252" s="142"/>
      <c r="P252" s="142"/>
      <c r="Q252" s="1049" t="s">
        <v>544</v>
      </c>
      <c r="R252" s="1038"/>
      <c r="S252" s="1039"/>
      <c r="T252" s="1050">
        <f>T98+T109+T143+T171+T177+T178</f>
        <v>50.5</v>
      </c>
      <c r="U252" s="1051"/>
      <c r="V252" s="1052">
        <f>V251-T249</f>
        <v>-8.7699999999999818</v>
      </c>
      <c r="W252" s="1053" t="s">
        <v>19</v>
      </c>
      <c r="X252" s="1053" t="s">
        <v>545</v>
      </c>
      <c r="Y252" s="127"/>
      <c r="Z252" s="127"/>
    </row>
    <row r="253" ht="39" customHeight="1">
      <c r="D253" s="22"/>
      <c r="G253" s="142"/>
      <c r="H253" s="142"/>
      <c r="I253" s="1036"/>
      <c r="J253" s="1036"/>
      <c r="K253" s="1036"/>
      <c r="L253" s="1036"/>
      <c r="M253" s="1036"/>
      <c r="N253" s="1036"/>
      <c r="O253" s="1036"/>
      <c r="P253" s="142"/>
      <c r="Q253" s="142"/>
      <c r="R253" s="142"/>
      <c r="S253" s="1054"/>
      <c r="T253" s="142"/>
      <c r="U253" s="1055"/>
      <c r="V253" s="1045"/>
      <c r="W253" s="1045"/>
      <c r="X253" s="1045"/>
      <c r="Y253" s="1045"/>
      <c r="Z253" s="1056"/>
      <c r="AA253" s="1057"/>
    </row>
    <row r="254" ht="50.25" customHeight="1">
      <c r="D254" s="1058"/>
      <c r="E254" s="22"/>
      <c r="F254" s="22"/>
      <c r="G254" s="142"/>
      <c r="H254" s="142"/>
      <c r="I254" s="1036"/>
      <c r="J254" s="1036"/>
      <c r="K254" s="1036"/>
      <c r="L254" s="1036"/>
      <c r="M254" s="1036"/>
      <c r="N254" s="1036"/>
      <c r="O254" s="1036"/>
      <c r="P254" s="142"/>
      <c r="Q254" s="142"/>
      <c r="R254" s="142"/>
      <c r="S254" s="1054"/>
      <c r="T254" s="142"/>
      <c r="U254" s="1045"/>
      <c r="V254" s="1045"/>
      <c r="W254" s="1045"/>
      <c r="X254" s="1045"/>
      <c r="Y254" s="1045"/>
      <c r="Z254" s="1045"/>
      <c r="AA254" s="1057"/>
    </row>
    <row r="255" ht="66.75" customHeight="1">
      <c r="B255" s="153" t="s">
        <v>118</v>
      </c>
      <c r="C255" s="1059"/>
      <c r="D255" s="165" t="s">
        <v>118</v>
      </c>
      <c r="E255" s="1060"/>
      <c r="F255" s="1060"/>
      <c r="G255" s="1061" t="s">
        <v>546</v>
      </c>
      <c r="H255" s="1062"/>
      <c r="I255" s="1062"/>
      <c r="J255" s="1062"/>
      <c r="K255" s="1062"/>
      <c r="L255" s="1062"/>
      <c r="M255" s="1062"/>
      <c r="N255" s="1062"/>
      <c r="O255" s="1062"/>
      <c r="P255" s="1062"/>
      <c r="Q255" s="1062"/>
      <c r="R255" s="1062"/>
      <c r="S255" s="1062"/>
      <c r="T255" s="1062"/>
      <c r="U255" s="1063"/>
      <c r="V255" s="1064" t="s">
        <v>127</v>
      </c>
      <c r="W255" s="1065"/>
      <c r="X255" s="1065"/>
      <c r="Y255" s="1066"/>
      <c r="Z255" s="1"/>
    </row>
    <row r="256" s="1" customFormat="1" ht="66.75" customHeight="1">
      <c r="B256" s="1067"/>
      <c r="C256" s="1068"/>
      <c r="D256" s="1069"/>
      <c r="E256" s="1070"/>
      <c r="F256" s="1070"/>
      <c r="G256" s="1071" t="s">
        <v>547</v>
      </c>
      <c r="H256" s="1071" t="s">
        <v>548</v>
      </c>
      <c r="I256" s="1072"/>
      <c r="J256" s="1073"/>
      <c r="K256" s="1074"/>
      <c r="L256" s="1075">
        <v>1</v>
      </c>
      <c r="M256" s="1076">
        <v>5</v>
      </c>
      <c r="N256" s="1077">
        <v>49.100000000000001</v>
      </c>
      <c r="O256" s="1078">
        <v>49.200000000000003</v>
      </c>
      <c r="P256" s="1075" t="s">
        <v>549</v>
      </c>
      <c r="Q256" s="1076">
        <v>70</v>
      </c>
      <c r="R256" s="1077">
        <v>49.700000000000003</v>
      </c>
      <c r="S256" s="1079">
        <v>49.600000000000001</v>
      </c>
      <c r="T256" s="1080">
        <v>0.80000000000000004</v>
      </c>
      <c r="U256" s="1081" t="s">
        <v>460</v>
      </c>
      <c r="V256" s="1082"/>
      <c r="W256" s="1083"/>
      <c r="X256" s="1084"/>
      <c r="Y256" s="1085"/>
      <c r="Z256" s="278" t="s">
        <v>550</v>
      </c>
      <c r="AA256" s="96"/>
    </row>
    <row r="257" s="1" customFormat="1" ht="66.75" customHeight="1">
      <c r="B257" s="1067"/>
      <c r="C257" s="1068"/>
      <c r="D257" s="1069"/>
      <c r="E257" s="1070"/>
      <c r="F257" s="1070"/>
      <c r="G257" s="1071" t="s">
        <v>551</v>
      </c>
      <c r="H257" s="1071" t="s">
        <v>552</v>
      </c>
      <c r="I257" s="1072"/>
      <c r="J257" s="1073"/>
      <c r="K257" s="1074"/>
      <c r="L257" s="1075">
        <v>1</v>
      </c>
      <c r="M257" s="1076">
        <v>5</v>
      </c>
      <c r="N257" s="1077">
        <v>49.100000000000001</v>
      </c>
      <c r="O257" s="1078">
        <v>49.200000000000003</v>
      </c>
      <c r="P257" s="1075" t="s">
        <v>549</v>
      </c>
      <c r="Q257" s="1076">
        <v>69</v>
      </c>
      <c r="R257" s="1077">
        <v>49.700000000000003</v>
      </c>
      <c r="S257" s="1079">
        <v>49.600000000000001</v>
      </c>
      <c r="T257" s="1080">
        <v>0.59999999999999998</v>
      </c>
      <c r="U257" s="1081" t="s">
        <v>460</v>
      </c>
      <c r="V257" s="1086"/>
      <c r="W257" s="1087"/>
      <c r="X257" s="1088"/>
      <c r="Y257" s="1089"/>
      <c r="Z257" s="278" t="s">
        <v>550</v>
      </c>
      <c r="AA257" s="96"/>
    </row>
    <row r="258" s="1" customFormat="1" ht="66.75" customHeight="1">
      <c r="B258" s="1067"/>
      <c r="C258" s="1068"/>
      <c r="D258" s="1069"/>
      <c r="E258" s="1070"/>
      <c r="F258" s="1070"/>
      <c r="G258" s="1071" t="s">
        <v>553</v>
      </c>
      <c r="H258" s="1071" t="s">
        <v>554</v>
      </c>
      <c r="I258" s="1072"/>
      <c r="J258" s="1073"/>
      <c r="K258" s="1074"/>
      <c r="L258" s="1075">
        <v>1</v>
      </c>
      <c r="M258" s="1076">
        <v>5</v>
      </c>
      <c r="N258" s="1077">
        <v>49.100000000000001</v>
      </c>
      <c r="O258" s="1078">
        <v>49.200000000000003</v>
      </c>
      <c r="P258" s="1075" t="s">
        <v>549</v>
      </c>
      <c r="Q258" s="1076">
        <v>68</v>
      </c>
      <c r="R258" s="1077">
        <v>49.700000000000003</v>
      </c>
      <c r="S258" s="1079">
        <v>49.600000000000001</v>
      </c>
      <c r="T258" s="1080">
        <v>0.5</v>
      </c>
      <c r="U258" s="1081" t="s">
        <v>460</v>
      </c>
      <c r="V258" s="1086"/>
      <c r="W258" s="1087"/>
      <c r="X258" s="1088"/>
      <c r="Y258" s="1089"/>
      <c r="Z258" s="278" t="s">
        <v>550</v>
      </c>
      <c r="AA258" s="96"/>
    </row>
    <row r="259" ht="35.25" customHeight="1">
      <c r="A259" s="1090"/>
      <c r="B259" s="531" t="s">
        <v>555</v>
      </c>
      <c r="C259" s="530"/>
      <c r="D259" s="547" t="s">
        <v>555</v>
      </c>
      <c r="E259" s="340"/>
      <c r="F259" s="340"/>
      <c r="G259" s="341" t="s">
        <v>556</v>
      </c>
      <c r="H259" s="642" t="s">
        <v>499</v>
      </c>
      <c r="I259" s="1091"/>
      <c r="J259" s="1092"/>
      <c r="K259" s="1093"/>
      <c r="L259" s="286">
        <v>1</v>
      </c>
      <c r="M259" s="1094">
        <v>5</v>
      </c>
      <c r="N259" s="288">
        <v>49.100000000000001</v>
      </c>
      <c r="O259" s="1095">
        <v>49.200000000000003</v>
      </c>
      <c r="P259" s="286" t="s">
        <v>549</v>
      </c>
      <c r="Q259" s="1094">
        <v>67</v>
      </c>
      <c r="R259" s="288">
        <v>49.700000000000003</v>
      </c>
      <c r="S259" s="289">
        <v>49.649999999999999</v>
      </c>
      <c r="T259" s="1096">
        <v>3.5</v>
      </c>
      <c r="U259" s="1097" t="s">
        <v>460</v>
      </c>
      <c r="V259" s="1098"/>
      <c r="W259" s="267"/>
      <c r="X259" s="293"/>
      <c r="Y259" s="269"/>
      <c r="Z259" s="1099"/>
      <c r="AA259" s="320"/>
    </row>
    <row r="260" s="1" customFormat="1" ht="35.25" customHeight="1">
      <c r="A260" s="1100"/>
      <c r="B260" s="546" t="s">
        <v>170</v>
      </c>
      <c r="C260" s="558"/>
      <c r="D260" s="339" t="s">
        <v>170</v>
      </c>
      <c r="E260" s="340"/>
      <c r="F260" s="340"/>
      <c r="G260" s="341" t="s">
        <v>557</v>
      </c>
      <c r="H260" s="642" t="s">
        <v>558</v>
      </c>
      <c r="I260" s="1101"/>
      <c r="J260" s="1102"/>
      <c r="K260" s="1103"/>
      <c r="L260" s="1104">
        <v>1</v>
      </c>
      <c r="M260" s="1105">
        <v>5</v>
      </c>
      <c r="N260" s="288">
        <v>49.100000000000001</v>
      </c>
      <c r="O260" s="518">
        <v>49.200000000000003</v>
      </c>
      <c r="P260" s="286" t="s">
        <v>549</v>
      </c>
      <c r="Q260" s="1094">
        <v>66</v>
      </c>
      <c r="R260" s="288">
        <v>49.700000000000003</v>
      </c>
      <c r="S260" s="303">
        <v>49.649999999999999</v>
      </c>
      <c r="T260" s="1106">
        <v>2.2000000000000002</v>
      </c>
      <c r="U260" s="1107"/>
      <c r="V260" s="1098"/>
      <c r="W260" s="267"/>
      <c r="X260" s="293"/>
      <c r="Y260" s="269"/>
      <c r="Z260" s="1099"/>
      <c r="AA260" s="320"/>
    </row>
    <row r="261" s="1" customFormat="1" ht="35.25" customHeight="1">
      <c r="A261" s="457"/>
      <c r="B261" s="458" t="s">
        <v>309</v>
      </c>
      <c r="C261" s="958"/>
      <c r="D261" s="675" t="s">
        <v>309</v>
      </c>
      <c r="E261" s="367"/>
      <c r="F261" s="367"/>
      <c r="G261" s="410" t="s">
        <v>299</v>
      </c>
      <c r="H261" s="410" t="s">
        <v>559</v>
      </c>
      <c r="I261" s="1108"/>
      <c r="J261" s="1109"/>
      <c r="K261" s="1110"/>
      <c r="L261" s="1111">
        <v>1</v>
      </c>
      <c r="M261" s="1112">
        <v>5</v>
      </c>
      <c r="N261" s="1113">
        <v>49.100000000000001</v>
      </c>
      <c r="O261" s="1114">
        <v>49.200000000000003</v>
      </c>
      <c r="P261" s="1111" t="s">
        <v>549</v>
      </c>
      <c r="Q261" s="1112">
        <v>65</v>
      </c>
      <c r="R261" s="1113">
        <v>49.700000000000003</v>
      </c>
      <c r="S261" s="1115">
        <v>49.600000000000001</v>
      </c>
      <c r="T261" s="1116">
        <v>2.2999999999999998</v>
      </c>
      <c r="U261" s="1117"/>
      <c r="V261" s="1098"/>
      <c r="W261" s="267"/>
      <c r="X261" s="293"/>
      <c r="Y261" s="269"/>
      <c r="Z261" s="1099"/>
      <c r="AA261" s="320"/>
    </row>
    <row r="262" s="1" customFormat="1" ht="35.25" customHeight="1">
      <c r="A262" s="707"/>
      <c r="B262" s="756" t="s">
        <v>205</v>
      </c>
      <c r="C262" s="530"/>
      <c r="D262" s="547" t="s">
        <v>205</v>
      </c>
      <c r="E262" s="769"/>
      <c r="F262" s="769"/>
      <c r="G262" s="770" t="s">
        <v>560</v>
      </c>
      <c r="H262" s="770" t="s">
        <v>561</v>
      </c>
      <c r="I262" s="1118"/>
      <c r="J262" s="1119"/>
      <c r="K262" s="1120"/>
      <c r="L262" s="1121">
        <v>2</v>
      </c>
      <c r="M262" s="1122">
        <v>10</v>
      </c>
      <c r="N262" s="1123">
        <v>49.100000000000001</v>
      </c>
      <c r="O262" s="1124">
        <v>49.200000000000003</v>
      </c>
      <c r="P262" s="1121" t="s">
        <v>562</v>
      </c>
      <c r="Q262" s="1122">
        <v>60</v>
      </c>
      <c r="R262" s="1123">
        <v>49.700000000000003</v>
      </c>
      <c r="S262" s="1125">
        <v>49.600000000000001</v>
      </c>
      <c r="T262" s="1126">
        <v>1.3999999999999999</v>
      </c>
      <c r="U262" s="1127"/>
      <c r="V262" s="1098"/>
      <c r="W262" s="267"/>
      <c r="X262" s="293"/>
      <c r="Y262" s="269"/>
      <c r="Z262" s="1099"/>
      <c r="AA262" s="1128"/>
    </row>
    <row r="263" s="1" customFormat="1" ht="35.25" customHeight="1">
      <c r="A263" s="640"/>
      <c r="B263" s="328" t="s">
        <v>205</v>
      </c>
      <c r="C263" s="558"/>
      <c r="D263" s="339" t="s">
        <v>205</v>
      </c>
      <c r="E263" s="339"/>
      <c r="F263" s="339"/>
      <c r="G263" s="48" t="s">
        <v>269</v>
      </c>
      <c r="H263" s="48" t="s">
        <v>563</v>
      </c>
      <c r="I263" s="1129"/>
      <c r="J263" s="1130"/>
      <c r="K263" s="1131"/>
      <c r="L263" s="300">
        <v>2</v>
      </c>
      <c r="M263" s="377">
        <v>10</v>
      </c>
      <c r="N263" s="302">
        <v>49.100000000000001</v>
      </c>
      <c r="O263" s="518">
        <v>49.200000000000003</v>
      </c>
      <c r="P263" s="300" t="s">
        <v>562</v>
      </c>
      <c r="Q263" s="377">
        <v>59</v>
      </c>
      <c r="R263" s="302">
        <v>49.700000000000003</v>
      </c>
      <c r="S263" s="303">
        <v>49.600000000000001</v>
      </c>
      <c r="T263" s="1116">
        <v>1.8</v>
      </c>
      <c r="U263" s="1132"/>
      <c r="V263" s="1098"/>
      <c r="W263" s="267"/>
      <c r="X263" s="293"/>
      <c r="Y263" s="269"/>
      <c r="Z263" s="1099"/>
      <c r="AA263" s="1128"/>
    </row>
    <row r="264" ht="36" customHeight="1">
      <c r="A264" s="1133"/>
      <c r="B264" s="665" t="s">
        <v>426</v>
      </c>
      <c r="C264" s="1134"/>
      <c r="D264" s="675" t="s">
        <v>426</v>
      </c>
      <c r="E264" s="675"/>
      <c r="F264" s="675"/>
      <c r="G264" s="596" t="s">
        <v>265</v>
      </c>
      <c r="H264" s="1135" t="s">
        <v>564</v>
      </c>
      <c r="I264" s="1136"/>
      <c r="J264" s="1137"/>
      <c r="K264" s="1138"/>
      <c r="L264" s="306">
        <v>2</v>
      </c>
      <c r="M264" s="399">
        <v>10</v>
      </c>
      <c r="N264" s="308">
        <v>49.100000000000001</v>
      </c>
      <c r="O264" s="763">
        <v>49.200000000000003</v>
      </c>
      <c r="P264" s="306" t="s">
        <v>562</v>
      </c>
      <c r="Q264" s="399">
        <v>58</v>
      </c>
      <c r="R264" s="308">
        <v>49.700000000000003</v>
      </c>
      <c r="S264" s="309">
        <v>49.649999999999999</v>
      </c>
      <c r="T264" s="1139">
        <v>5.0999999999999996</v>
      </c>
      <c r="U264" s="928"/>
      <c r="V264" s="1098"/>
      <c r="W264" s="267"/>
      <c r="X264" s="293"/>
      <c r="Y264" s="269"/>
      <c r="Z264" s="1099"/>
      <c r="AA264" s="1128"/>
    </row>
    <row r="265" ht="26.25" customHeight="1">
      <c r="A265" s="943"/>
      <c r="B265" s="756" t="s">
        <v>298</v>
      </c>
      <c r="C265" s="943"/>
      <c r="D265" s="769" t="s">
        <v>298</v>
      </c>
      <c r="E265" s="769"/>
      <c r="F265" s="769"/>
      <c r="G265" s="770" t="s">
        <v>565</v>
      </c>
      <c r="H265" s="44" t="s">
        <v>566</v>
      </c>
      <c r="I265" s="1140"/>
      <c r="J265" s="1141"/>
      <c r="K265" s="1142"/>
      <c r="L265" s="236">
        <v>3</v>
      </c>
      <c r="M265" s="376">
        <v>15</v>
      </c>
      <c r="N265" s="312">
        <v>49.100000000000001</v>
      </c>
      <c r="O265" s="1095">
        <v>49.100000000000001</v>
      </c>
      <c r="P265" s="286" t="s">
        <v>567</v>
      </c>
      <c r="Q265" s="376">
        <v>52</v>
      </c>
      <c r="R265" s="312">
        <v>49.700000000000003</v>
      </c>
      <c r="S265" s="1125">
        <v>49.600000000000001</v>
      </c>
      <c r="T265" s="1143">
        <v>1.3</v>
      </c>
      <c r="U265" s="1127"/>
      <c r="V265" s="1098"/>
      <c r="W265" s="267"/>
      <c r="X265" s="293"/>
      <c r="Y265" s="269"/>
      <c r="Z265" s="1099"/>
      <c r="AA265" s="320"/>
    </row>
    <row r="266" ht="21" customHeight="1">
      <c r="A266" s="849"/>
      <c r="B266" s="510"/>
      <c r="C266" s="849"/>
      <c r="D266" s="367"/>
      <c r="E266" s="367"/>
      <c r="F266" s="367"/>
      <c r="G266" s="295"/>
      <c r="H266" s="341" t="s">
        <v>568</v>
      </c>
      <c r="I266" s="1091"/>
      <c r="J266" s="1092"/>
      <c r="K266" s="1093"/>
      <c r="L266" s="300">
        <v>3</v>
      </c>
      <c r="M266" s="377">
        <v>15</v>
      </c>
      <c r="N266" s="302">
        <v>49.100000000000001</v>
      </c>
      <c r="O266" s="1095">
        <v>49.100000000000001</v>
      </c>
      <c r="P266" s="286" t="s">
        <v>567</v>
      </c>
      <c r="Q266" s="377">
        <v>51</v>
      </c>
      <c r="R266" s="288">
        <v>49.700000000000003</v>
      </c>
      <c r="S266" s="303">
        <v>49.600000000000001</v>
      </c>
      <c r="T266" s="1116"/>
      <c r="U266" s="1117"/>
      <c r="V266" s="1098"/>
      <c r="W266" s="267"/>
      <c r="X266" s="293"/>
      <c r="Y266" s="269"/>
      <c r="Z266" s="1099"/>
      <c r="AA266" s="320"/>
    </row>
    <row r="267" ht="21" customHeight="1">
      <c r="A267" s="849"/>
      <c r="B267" s="510"/>
      <c r="C267" s="849"/>
      <c r="D267" s="367"/>
      <c r="E267" s="367"/>
      <c r="F267" s="367"/>
      <c r="G267" s="295"/>
      <c r="H267" s="341" t="s">
        <v>569</v>
      </c>
      <c r="I267" s="1091"/>
      <c r="J267" s="1092"/>
      <c r="K267" s="1093"/>
      <c r="L267" s="300">
        <v>3</v>
      </c>
      <c r="M267" s="377">
        <v>15</v>
      </c>
      <c r="N267" s="302">
        <v>49.100000000000001</v>
      </c>
      <c r="O267" s="1095">
        <v>49.100000000000001</v>
      </c>
      <c r="P267" s="286" t="s">
        <v>567</v>
      </c>
      <c r="Q267" s="377">
        <v>50</v>
      </c>
      <c r="R267" s="288">
        <v>49.700000000000003</v>
      </c>
      <c r="S267" s="303">
        <v>49.600000000000001</v>
      </c>
      <c r="T267" s="1116"/>
      <c r="U267" s="1144"/>
      <c r="V267" s="1098"/>
      <c r="W267" s="267"/>
      <c r="X267" s="293"/>
      <c r="Y267" s="269"/>
      <c r="Z267" s="1099"/>
      <c r="AA267" s="160"/>
    </row>
    <row r="268" ht="21" customHeight="1">
      <c r="A268" s="849"/>
      <c r="B268" s="510"/>
      <c r="C268" s="849"/>
      <c r="D268" s="367"/>
      <c r="E268" s="367"/>
      <c r="F268" s="367"/>
      <c r="G268" s="295"/>
      <c r="H268" s="341" t="s">
        <v>570</v>
      </c>
      <c r="I268" s="1091"/>
      <c r="J268" s="1092"/>
      <c r="K268" s="1093"/>
      <c r="L268" s="300">
        <v>3</v>
      </c>
      <c r="M268" s="377">
        <v>15</v>
      </c>
      <c r="N268" s="302">
        <v>49.100000000000001</v>
      </c>
      <c r="O268" s="1095">
        <v>49.100000000000001</v>
      </c>
      <c r="P268" s="286" t="s">
        <v>567</v>
      </c>
      <c r="Q268" s="377">
        <v>49</v>
      </c>
      <c r="R268" s="288">
        <v>49.700000000000003</v>
      </c>
      <c r="S268" s="303">
        <v>49.600000000000001</v>
      </c>
      <c r="T268" s="1116"/>
      <c r="U268" s="1144"/>
      <c r="V268" s="1098"/>
      <c r="W268" s="267"/>
      <c r="X268" s="293"/>
      <c r="Y268" s="269"/>
      <c r="Z268" s="1099"/>
      <c r="AA268" s="160"/>
    </row>
    <row r="269" ht="23.25" customHeight="1">
      <c r="A269" s="849"/>
      <c r="B269" s="510"/>
      <c r="C269" s="849"/>
      <c r="D269" s="367"/>
      <c r="E269" s="367"/>
      <c r="F269" s="367"/>
      <c r="G269" s="295"/>
      <c r="H269" s="341" t="s">
        <v>571</v>
      </c>
      <c r="I269" s="1091"/>
      <c r="J269" s="1092"/>
      <c r="K269" s="1093"/>
      <c r="L269" s="300">
        <v>3</v>
      </c>
      <c r="M269" s="377">
        <v>15</v>
      </c>
      <c r="N269" s="302">
        <v>49.100000000000001</v>
      </c>
      <c r="O269" s="1095">
        <v>49.100000000000001</v>
      </c>
      <c r="P269" s="286" t="s">
        <v>567</v>
      </c>
      <c r="Q269" s="377">
        <v>48</v>
      </c>
      <c r="R269" s="288">
        <v>49.700000000000003</v>
      </c>
      <c r="S269" s="303">
        <v>49.600000000000001</v>
      </c>
      <c r="T269" s="1116"/>
      <c r="U269" s="1144"/>
      <c r="V269" s="1098"/>
      <c r="W269" s="267"/>
      <c r="X269" s="293"/>
      <c r="Y269" s="269"/>
      <c r="Z269" s="1099"/>
      <c r="AA269" s="160"/>
    </row>
    <row r="270" ht="23.25" customHeight="1">
      <c r="A270" s="849"/>
      <c r="B270" s="510"/>
      <c r="C270" s="849"/>
      <c r="D270" s="367"/>
      <c r="E270" s="367"/>
      <c r="F270" s="367"/>
      <c r="G270" s="295"/>
      <c r="H270" s="341" t="s">
        <v>572</v>
      </c>
      <c r="I270" s="1091"/>
      <c r="J270" s="1092"/>
      <c r="K270" s="1093"/>
      <c r="L270" s="300">
        <v>3</v>
      </c>
      <c r="M270" s="377">
        <v>15</v>
      </c>
      <c r="N270" s="302">
        <v>49.100000000000001</v>
      </c>
      <c r="O270" s="1095">
        <v>49.100000000000001</v>
      </c>
      <c r="P270" s="286" t="s">
        <v>567</v>
      </c>
      <c r="Q270" s="377">
        <v>47</v>
      </c>
      <c r="R270" s="288">
        <v>49.700000000000003</v>
      </c>
      <c r="S270" s="303">
        <v>49.600000000000001</v>
      </c>
      <c r="T270" s="1116"/>
      <c r="U270" s="1144"/>
      <c r="V270" s="1098"/>
      <c r="W270" s="267"/>
      <c r="X270" s="293"/>
      <c r="Y270" s="269"/>
      <c r="Z270" s="1099"/>
      <c r="AA270" s="160"/>
    </row>
    <row r="271" ht="24" customHeight="1">
      <c r="A271" s="849"/>
      <c r="B271" s="510"/>
      <c r="C271" s="849"/>
      <c r="D271" s="367"/>
      <c r="E271" s="367"/>
      <c r="F271" s="367"/>
      <c r="G271" s="295"/>
      <c r="H271" s="341" t="s">
        <v>573</v>
      </c>
      <c r="I271" s="1091"/>
      <c r="J271" s="1092"/>
      <c r="K271" s="1093"/>
      <c r="L271" s="300">
        <v>3</v>
      </c>
      <c r="M271" s="377">
        <v>15</v>
      </c>
      <c r="N271" s="302">
        <v>49.100000000000001</v>
      </c>
      <c r="O271" s="1095">
        <v>49.100000000000001</v>
      </c>
      <c r="P271" s="286" t="s">
        <v>567</v>
      </c>
      <c r="Q271" s="377">
        <v>46</v>
      </c>
      <c r="R271" s="288">
        <v>49.700000000000003</v>
      </c>
      <c r="S271" s="303">
        <v>49.600000000000001</v>
      </c>
      <c r="T271" s="1116"/>
      <c r="U271" s="1144"/>
      <c r="V271" s="1098"/>
      <c r="W271" s="267"/>
      <c r="X271" s="293"/>
      <c r="Y271" s="269"/>
      <c r="Z271" s="1099"/>
      <c r="AA271" s="160"/>
    </row>
    <row r="272" ht="27" customHeight="1">
      <c r="A272" s="849"/>
      <c r="B272" s="510"/>
      <c r="C272" s="849"/>
      <c r="D272" s="367"/>
      <c r="E272" s="367"/>
      <c r="F272" s="367"/>
      <c r="G272" s="295"/>
      <c r="H272" s="341" t="s">
        <v>574</v>
      </c>
      <c r="I272" s="1091"/>
      <c r="J272" s="1092"/>
      <c r="K272" s="1093"/>
      <c r="L272" s="300">
        <v>3</v>
      </c>
      <c r="M272" s="377">
        <v>15</v>
      </c>
      <c r="N272" s="302">
        <v>49.100000000000001</v>
      </c>
      <c r="O272" s="1095">
        <v>49.100000000000001</v>
      </c>
      <c r="P272" s="286" t="s">
        <v>567</v>
      </c>
      <c r="Q272" s="377">
        <v>45</v>
      </c>
      <c r="R272" s="288">
        <v>49.700000000000003</v>
      </c>
      <c r="S272" s="303">
        <v>49.600000000000001</v>
      </c>
      <c r="T272" s="1116"/>
      <c r="U272" s="1144"/>
      <c r="V272" s="1098"/>
      <c r="W272" s="267"/>
      <c r="X272" s="293"/>
      <c r="Y272" s="269"/>
      <c r="Z272" s="1099"/>
      <c r="AA272" s="160"/>
    </row>
    <row r="273" ht="26.25" customHeight="1">
      <c r="A273" s="957"/>
      <c r="B273" s="546"/>
      <c r="C273" s="957"/>
      <c r="D273" s="340"/>
      <c r="E273" s="340"/>
      <c r="F273" s="340"/>
      <c r="G273" s="332"/>
      <c r="H273" s="341" t="s">
        <v>575</v>
      </c>
      <c r="I273" s="1091"/>
      <c r="J273" s="1092"/>
      <c r="K273" s="1093"/>
      <c r="L273" s="300">
        <v>3</v>
      </c>
      <c r="M273" s="377">
        <v>15</v>
      </c>
      <c r="N273" s="302">
        <v>49.100000000000001</v>
      </c>
      <c r="O273" s="1095">
        <v>49.100000000000001</v>
      </c>
      <c r="P273" s="286" t="s">
        <v>567</v>
      </c>
      <c r="Q273" s="377">
        <v>44</v>
      </c>
      <c r="R273" s="288">
        <v>49.700000000000003</v>
      </c>
      <c r="S273" s="289">
        <v>49.600000000000001</v>
      </c>
      <c r="T273" s="1096"/>
      <c r="U273" s="1097"/>
      <c r="V273" s="1098"/>
      <c r="W273" s="267"/>
      <c r="X273" s="293"/>
      <c r="Y273" s="269"/>
      <c r="Z273" s="1099"/>
      <c r="AA273" s="160"/>
    </row>
    <row r="274" s="1" customFormat="1" ht="35.25" customHeight="1">
      <c r="A274" s="1145"/>
      <c r="B274" s="546" t="s">
        <v>555</v>
      </c>
      <c r="C274" s="558"/>
      <c r="D274" s="339" t="s">
        <v>555</v>
      </c>
      <c r="E274" s="340"/>
      <c r="F274" s="340"/>
      <c r="G274" s="341" t="s">
        <v>556</v>
      </c>
      <c r="H274" s="642" t="s">
        <v>459</v>
      </c>
      <c r="I274" s="1108"/>
      <c r="J274" s="1109"/>
      <c r="K274" s="1110"/>
      <c r="L274" s="300">
        <v>3</v>
      </c>
      <c r="M274" s="377">
        <v>15</v>
      </c>
      <c r="N274" s="302">
        <v>49.100000000000001</v>
      </c>
      <c r="O274" s="518">
        <v>49.100000000000001</v>
      </c>
      <c r="P274" s="286" t="s">
        <v>567</v>
      </c>
      <c r="Q274" s="377">
        <v>43</v>
      </c>
      <c r="R274" s="288">
        <v>49.700000000000003</v>
      </c>
      <c r="S274" s="303">
        <v>49.649999999999999</v>
      </c>
      <c r="T274" s="1106">
        <v>3.5</v>
      </c>
      <c r="U274" s="1132" t="s">
        <v>460</v>
      </c>
      <c r="V274" s="1098"/>
      <c r="W274" s="267"/>
      <c r="X274" s="293"/>
      <c r="Y274" s="269"/>
      <c r="Z274" s="1099"/>
      <c r="AA274" s="160"/>
    </row>
    <row r="275" ht="55.5" customHeight="1">
      <c r="A275" s="1146"/>
      <c r="B275" s="665" t="s">
        <v>244</v>
      </c>
      <c r="C275" s="1146"/>
      <c r="D275" s="675" t="s">
        <v>244</v>
      </c>
      <c r="E275" s="675"/>
      <c r="F275" s="675"/>
      <c r="G275" s="596" t="s">
        <v>576</v>
      </c>
      <c r="H275" s="596" t="s">
        <v>577</v>
      </c>
      <c r="I275" s="1147"/>
      <c r="J275" s="1148"/>
      <c r="K275" s="1149"/>
      <c r="L275" s="372">
        <v>3</v>
      </c>
      <c r="M275" s="701">
        <v>15</v>
      </c>
      <c r="N275" s="374">
        <v>49.100000000000001</v>
      </c>
      <c r="O275" s="1095">
        <v>49.100000000000001</v>
      </c>
      <c r="P275" s="372" t="s">
        <v>578</v>
      </c>
      <c r="Q275" s="701">
        <v>38</v>
      </c>
      <c r="R275" s="374">
        <v>49.700000000000003</v>
      </c>
      <c r="S275" s="1150">
        <v>49.649999999999999</v>
      </c>
      <c r="T275" s="1151">
        <v>4.7999999999999998</v>
      </c>
      <c r="U275" s="1152"/>
      <c r="V275" s="1098"/>
      <c r="W275" s="267"/>
      <c r="X275" s="293"/>
      <c r="Y275" s="269"/>
      <c r="Z275" s="1099"/>
      <c r="AA275" s="320"/>
    </row>
    <row r="276" s="1" customFormat="1" ht="39" customHeight="1">
      <c r="A276" s="530"/>
      <c r="B276" s="531" t="s">
        <v>183</v>
      </c>
      <c r="C276" s="530"/>
      <c r="D276" s="547" t="s">
        <v>183</v>
      </c>
      <c r="E276" s="547"/>
      <c r="F276" s="547"/>
      <c r="G276" s="44" t="s">
        <v>579</v>
      </c>
      <c r="H276" s="44" t="s">
        <v>580</v>
      </c>
      <c r="I276" s="1153"/>
      <c r="J276" s="1154"/>
      <c r="K276" s="1155"/>
      <c r="L276" s="236">
        <v>4</v>
      </c>
      <c r="M276" s="376">
        <v>20</v>
      </c>
      <c r="N276" s="312">
        <v>49.100000000000001</v>
      </c>
      <c r="O276" s="1156">
        <v>49.200000000000003</v>
      </c>
      <c r="P276" s="236" t="s">
        <v>249</v>
      </c>
      <c r="Q276" s="376">
        <v>33</v>
      </c>
      <c r="R276" s="312">
        <v>49.700000000000003</v>
      </c>
      <c r="S276" s="313">
        <v>49.649999999999999</v>
      </c>
      <c r="T276" s="1126">
        <v>9</v>
      </c>
      <c r="U276" s="1157"/>
      <c r="V276" s="1098"/>
      <c r="W276" s="267"/>
      <c r="X276" s="293"/>
      <c r="Y276" s="269"/>
      <c r="Z276" s="1099"/>
      <c r="AA276" s="320"/>
    </row>
    <row r="277" ht="42.75" customHeight="1">
      <c r="A277" s="1158"/>
      <c r="B277" s="961" t="s">
        <v>205</v>
      </c>
      <c r="C277" s="958"/>
      <c r="D277" s="675" t="s">
        <v>205</v>
      </c>
      <c r="E277" s="367"/>
      <c r="F277" s="367"/>
      <c r="G277" s="341" t="s">
        <v>581</v>
      </c>
      <c r="H277" s="857" t="s">
        <v>582</v>
      </c>
      <c r="I277" s="1159"/>
      <c r="J277" s="1160"/>
      <c r="K277" s="1161"/>
      <c r="L277" s="372">
        <v>4</v>
      </c>
      <c r="M277" s="701">
        <v>20</v>
      </c>
      <c r="N277" s="374">
        <v>49.100000000000001</v>
      </c>
      <c r="O277" s="1162">
        <v>49.200000000000003</v>
      </c>
      <c r="P277" s="372" t="s">
        <v>231</v>
      </c>
      <c r="Q277" s="701">
        <v>28</v>
      </c>
      <c r="R277" s="374">
        <v>49.700000000000003</v>
      </c>
      <c r="S277" s="289">
        <v>49.600000000000001</v>
      </c>
      <c r="T277" s="1151">
        <v>0.40000000000000002</v>
      </c>
      <c r="U277" s="1163"/>
      <c r="V277" s="1098"/>
      <c r="W277" s="267"/>
      <c r="X277" s="293"/>
      <c r="Y277" s="269"/>
      <c r="Z277" s="1099"/>
      <c r="AA277" s="320"/>
    </row>
    <row r="278" ht="36.75" customHeight="1">
      <c r="A278" s="1164"/>
      <c r="B278" s="531" t="s">
        <v>170</v>
      </c>
      <c r="C278" s="1164"/>
      <c r="D278" s="547" t="s">
        <v>170</v>
      </c>
      <c r="E278" s="547"/>
      <c r="F278" s="547"/>
      <c r="G278" s="44" t="s">
        <v>583</v>
      </c>
      <c r="H278" s="44" t="s">
        <v>584</v>
      </c>
      <c r="I278" s="1165"/>
      <c r="J278" s="1166"/>
      <c r="K278" s="1167"/>
      <c r="L278" s="236">
        <v>5</v>
      </c>
      <c r="M278" s="376">
        <v>25</v>
      </c>
      <c r="N278" s="312">
        <v>49.100000000000001</v>
      </c>
      <c r="O278" s="1156">
        <v>49.200000000000003</v>
      </c>
      <c r="P278" s="236" t="s">
        <v>140</v>
      </c>
      <c r="Q278" s="376"/>
      <c r="R278" s="312"/>
      <c r="S278" s="1168"/>
      <c r="T278" s="1126">
        <v>5.4000000000000004</v>
      </c>
      <c r="U278" s="1169" t="s">
        <v>585</v>
      </c>
      <c r="V278" s="1098"/>
      <c r="W278" s="267"/>
      <c r="X278" s="293"/>
      <c r="Y278" s="269"/>
      <c r="Z278" s="1099"/>
      <c r="AA278" s="362"/>
    </row>
    <row r="279" s="133" customFormat="1" ht="36.75" customHeight="1">
      <c r="A279" s="957"/>
      <c r="B279" s="328" t="s">
        <v>205</v>
      </c>
      <c r="C279" s="504"/>
      <c r="D279" s="339" t="s">
        <v>205</v>
      </c>
      <c r="E279" s="339"/>
      <c r="F279" s="339"/>
      <c r="G279" s="48" t="s">
        <v>586</v>
      </c>
      <c r="H279" s="48" t="s">
        <v>582</v>
      </c>
      <c r="I279" s="1170"/>
      <c r="J279" s="1171"/>
      <c r="K279" s="1172"/>
      <c r="L279" s="1173">
        <v>5</v>
      </c>
      <c r="M279" s="1174">
        <v>25</v>
      </c>
      <c r="N279" s="302">
        <v>49.100000000000001</v>
      </c>
      <c r="O279" s="518">
        <v>49.200000000000003</v>
      </c>
      <c r="P279" s="286" t="s">
        <v>231</v>
      </c>
      <c r="Q279" s="1094">
        <v>27</v>
      </c>
      <c r="R279" s="288">
        <v>49.700000000000003</v>
      </c>
      <c r="S279" s="1175">
        <v>49.600000000000001</v>
      </c>
      <c r="T279" s="1106">
        <v>0.40000000000000002</v>
      </c>
      <c r="U279" s="1163"/>
      <c r="V279" s="1176"/>
      <c r="W279" s="1177"/>
      <c r="X279" s="1178"/>
      <c r="Y279" s="680"/>
      <c r="Z279" s="1099"/>
      <c r="AA279" s="1179"/>
      <c r="AB279" s="133"/>
      <c r="AC279" s="133"/>
      <c r="AD279" s="133"/>
      <c r="AE279" s="133"/>
      <c r="AF279" s="133"/>
      <c r="AG279" s="133"/>
      <c r="AH279" s="133"/>
      <c r="AI279" s="133"/>
      <c r="AJ279" s="133"/>
      <c r="AK279" s="133"/>
      <c r="AL279" s="133"/>
      <c r="AM279" s="133"/>
      <c r="AN279" s="133"/>
      <c r="AO279" s="133"/>
      <c r="AP279" s="133"/>
      <c r="AQ279" s="133"/>
      <c r="AR279" s="133"/>
      <c r="AS279" s="133"/>
      <c r="AT279" s="133"/>
    </row>
    <row r="280" s="1" customFormat="1" ht="36.75" customHeight="1">
      <c r="A280" s="504"/>
      <c r="B280" s="328" t="s">
        <v>205</v>
      </c>
      <c r="C280" s="504"/>
      <c r="D280" s="339" t="s">
        <v>205</v>
      </c>
      <c r="E280" s="340"/>
      <c r="F280" s="340"/>
      <c r="G280" s="341" t="s">
        <v>587</v>
      </c>
      <c r="H280" s="341" t="s">
        <v>582</v>
      </c>
      <c r="I280" s="1170"/>
      <c r="J280" s="1171"/>
      <c r="K280" s="1180"/>
      <c r="L280" s="1104">
        <v>5</v>
      </c>
      <c r="M280" s="1105">
        <v>25</v>
      </c>
      <c r="N280" s="288">
        <v>49.100000000000001</v>
      </c>
      <c r="O280" s="1095">
        <v>49.200000000000003</v>
      </c>
      <c r="P280" s="286" t="s">
        <v>231</v>
      </c>
      <c r="Q280" s="1094">
        <v>26</v>
      </c>
      <c r="R280" s="288">
        <v>49.700000000000003</v>
      </c>
      <c r="S280" s="1181">
        <v>49.600000000000001</v>
      </c>
      <c r="T280" s="1096">
        <v>0.40000000000000002</v>
      </c>
      <c r="U280" s="1107"/>
      <c r="V280" s="1098"/>
      <c r="W280" s="267"/>
      <c r="X280" s="293"/>
      <c r="Y280" s="269"/>
      <c r="Z280" s="1099"/>
      <c r="AA280" s="362"/>
    </row>
    <row r="281" s="1" customFormat="1" ht="43.5" customHeight="1">
      <c r="A281" s="1158"/>
      <c r="B281" s="961" t="s">
        <v>205</v>
      </c>
      <c r="C281" s="958"/>
      <c r="D281" s="675" t="s">
        <v>205</v>
      </c>
      <c r="E281" s="367"/>
      <c r="F281" s="367"/>
      <c r="G281" s="341" t="s">
        <v>588</v>
      </c>
      <c r="H281" s="857" t="s">
        <v>582</v>
      </c>
      <c r="I281" s="1182"/>
      <c r="J281" s="1183"/>
      <c r="K281" s="1184"/>
      <c r="L281" s="286">
        <v>5</v>
      </c>
      <c r="M281" s="1094">
        <v>25</v>
      </c>
      <c r="N281" s="288">
        <v>49.100000000000001</v>
      </c>
      <c r="O281" s="1095">
        <v>49.200000000000003</v>
      </c>
      <c r="P281" s="372" t="s">
        <v>231</v>
      </c>
      <c r="Q281" s="701">
        <v>25</v>
      </c>
      <c r="R281" s="374">
        <v>49.700000000000003</v>
      </c>
      <c r="S281" s="1185">
        <v>49.600000000000001</v>
      </c>
      <c r="T281" s="1096">
        <v>2</v>
      </c>
      <c r="U281" s="1163"/>
      <c r="V281" s="1098"/>
      <c r="W281" s="267"/>
      <c r="X281" s="293"/>
      <c r="Y281" s="269"/>
      <c r="Z281" s="1099"/>
      <c r="AA281" s="362"/>
    </row>
    <row r="282" ht="46.5" customHeight="1">
      <c r="A282" s="1164"/>
      <c r="B282" s="531" t="s">
        <v>170</v>
      </c>
      <c r="C282" s="943"/>
      <c r="D282" s="769" t="s">
        <v>170</v>
      </c>
      <c r="E282" s="769"/>
      <c r="F282" s="769"/>
      <c r="G282" s="1186" t="s">
        <v>583</v>
      </c>
      <c r="H282" s="1186" t="s">
        <v>589</v>
      </c>
      <c r="I282" s="1187"/>
      <c r="J282" s="1188"/>
      <c r="K282" s="1189"/>
      <c r="L282" s="1190">
        <v>6</v>
      </c>
      <c r="M282" s="1191">
        <v>30</v>
      </c>
      <c r="N282" s="1192">
        <v>49.100000000000001</v>
      </c>
      <c r="O282" s="1193">
        <v>49.200000000000003</v>
      </c>
      <c r="P282" s="1190" t="s">
        <v>140</v>
      </c>
      <c r="Q282" s="1191"/>
      <c r="R282" s="1192"/>
      <c r="S282" s="1194"/>
      <c r="T282" s="1195">
        <v>6.7999999999999998</v>
      </c>
      <c r="U282" s="1196" t="s">
        <v>590</v>
      </c>
      <c r="V282" s="1098"/>
      <c r="W282" s="267"/>
      <c r="X282" s="293"/>
      <c r="Y282" s="269"/>
      <c r="Z282" s="1099"/>
      <c r="AA282" s="362"/>
    </row>
    <row r="283" ht="36" customHeight="1">
      <c r="A283" s="1197"/>
      <c r="B283" s="691" t="s">
        <v>272</v>
      </c>
      <c r="C283" s="1198"/>
      <c r="D283" s="227" t="s">
        <v>272</v>
      </c>
      <c r="E283" s="227"/>
      <c r="F283" s="227"/>
      <c r="G283" s="44" t="s">
        <v>591</v>
      </c>
      <c r="H283" s="1199" t="s">
        <v>592</v>
      </c>
      <c r="I283" s="1200"/>
      <c r="J283" s="1166"/>
      <c r="K283" s="1167"/>
      <c r="L283" s="236">
        <v>7</v>
      </c>
      <c r="M283" s="376">
        <v>35</v>
      </c>
      <c r="N283" s="312">
        <v>49.100000000000001</v>
      </c>
      <c r="O283" s="1156">
        <v>49.200000000000003</v>
      </c>
      <c r="P283" s="286" t="s">
        <v>221</v>
      </c>
      <c r="Q283" s="1094">
        <v>20</v>
      </c>
      <c r="R283" s="312">
        <v>49.700000000000003</v>
      </c>
      <c r="S283" s="303">
        <v>49.68</v>
      </c>
      <c r="T283" s="1126">
        <v>0</v>
      </c>
      <c r="U283" s="1157" t="s">
        <v>188</v>
      </c>
      <c r="V283" s="1098"/>
      <c r="W283" s="267"/>
      <c r="X283" s="293"/>
      <c r="Y283" s="269"/>
      <c r="Z283" s="1099"/>
      <c r="AA283" s="320"/>
    </row>
    <row r="284" s="1" customFormat="1" ht="36" customHeight="1">
      <c r="A284" s="1201"/>
      <c r="B284" s="436"/>
      <c r="C284" s="1202"/>
      <c r="D284" s="331"/>
      <c r="E284" s="331"/>
      <c r="F284" s="331"/>
      <c r="G284" s="1071" t="s">
        <v>593</v>
      </c>
      <c r="H284" s="1071" t="s">
        <v>594</v>
      </c>
      <c r="I284" s="1203"/>
      <c r="J284" s="1204"/>
      <c r="K284" s="1205"/>
      <c r="L284" s="1206">
        <v>7</v>
      </c>
      <c r="M284" s="1207">
        <v>35</v>
      </c>
      <c r="N284" s="1208">
        <v>49.100000000000001</v>
      </c>
      <c r="O284" s="1209">
        <v>49.200000000000003</v>
      </c>
      <c r="P284" s="1206" t="s">
        <v>221</v>
      </c>
      <c r="Q284" s="1207">
        <v>20</v>
      </c>
      <c r="R284" s="1208">
        <v>49.700000000000003</v>
      </c>
      <c r="S284" s="1210">
        <v>49.600000000000001</v>
      </c>
      <c r="T284" s="1211">
        <v>0.69999999999999996</v>
      </c>
      <c r="U284" s="1212"/>
      <c r="V284" s="1098"/>
      <c r="W284" s="267"/>
      <c r="X284" s="293"/>
      <c r="Y284" s="269"/>
      <c r="Z284" s="278" t="s">
        <v>550</v>
      </c>
      <c r="AA284" s="320"/>
    </row>
    <row r="285" ht="41.25" customHeight="1">
      <c r="A285" s="504"/>
      <c r="B285" s="328" t="s">
        <v>244</v>
      </c>
      <c r="C285" s="504"/>
      <c r="D285" s="339" t="s">
        <v>244</v>
      </c>
      <c r="E285" s="339"/>
      <c r="F285" s="339"/>
      <c r="G285" s="48" t="s">
        <v>595</v>
      </c>
      <c r="H285" s="1213" t="s">
        <v>596</v>
      </c>
      <c r="I285" s="1214"/>
      <c r="J285" s="1215"/>
      <c r="K285" s="1216"/>
      <c r="L285" s="286">
        <v>7</v>
      </c>
      <c r="M285" s="1094">
        <v>35</v>
      </c>
      <c r="N285" s="288">
        <v>49.100000000000001</v>
      </c>
      <c r="O285" s="518">
        <v>49.200000000000003</v>
      </c>
      <c r="P285" s="286" t="s">
        <v>221</v>
      </c>
      <c r="Q285" s="1094">
        <v>19</v>
      </c>
      <c r="R285" s="288">
        <v>49.700000000000003</v>
      </c>
      <c r="S285" s="303">
        <v>49.649999999999999</v>
      </c>
      <c r="T285" s="1106">
        <v>1.1000000000000001</v>
      </c>
      <c r="U285" s="1217"/>
      <c r="V285" s="1098"/>
      <c r="W285" s="267"/>
      <c r="X285" s="293"/>
      <c r="Y285" s="269"/>
      <c r="Z285" s="1099"/>
      <c r="AA285" s="320"/>
    </row>
    <row r="286" s="1" customFormat="1" ht="43.5" customHeight="1">
      <c r="A286" s="1218"/>
      <c r="B286" s="510" t="s">
        <v>597</v>
      </c>
      <c r="C286" s="329"/>
      <c r="D286" s="339" t="s">
        <v>597</v>
      </c>
      <c r="E286" s="339"/>
      <c r="F286" s="339"/>
      <c r="G286" s="48" t="s">
        <v>452</v>
      </c>
      <c r="H286" s="1219" t="s">
        <v>598</v>
      </c>
      <c r="I286" s="1214"/>
      <c r="J286" s="1215"/>
      <c r="K286" s="1216"/>
      <c r="L286" s="286">
        <v>7</v>
      </c>
      <c r="M286" s="1094">
        <v>35</v>
      </c>
      <c r="N286" s="288">
        <v>49.100000000000001</v>
      </c>
      <c r="O286" s="518">
        <v>49.200000000000003</v>
      </c>
      <c r="P286" s="286" t="s">
        <v>202</v>
      </c>
      <c r="Q286" s="1094">
        <v>14</v>
      </c>
      <c r="R286" s="288">
        <v>49.700000000000003</v>
      </c>
      <c r="S286" s="303">
        <v>49.649999999999999</v>
      </c>
      <c r="T286" s="1106">
        <v>6.4000000000000004</v>
      </c>
      <c r="U286" s="1132"/>
      <c r="V286" s="1098"/>
      <c r="W286" s="267"/>
      <c r="X286" s="293"/>
      <c r="Y286" s="269"/>
      <c r="Z286" s="1099"/>
      <c r="AA286" s="320"/>
    </row>
    <row r="287" ht="27" customHeight="1">
      <c r="A287" s="1220"/>
      <c r="B287" s="496" t="s">
        <v>130</v>
      </c>
      <c r="C287" s="1220"/>
      <c r="D287" s="280" t="s">
        <v>130</v>
      </c>
      <c r="E287" s="280"/>
      <c r="F287" s="280"/>
      <c r="G287" s="281" t="s">
        <v>599</v>
      </c>
      <c r="H287" s="341" t="s">
        <v>600</v>
      </c>
      <c r="I287" s="1214"/>
      <c r="J287" s="1215"/>
      <c r="K287" s="1216"/>
      <c r="L287" s="286">
        <v>7</v>
      </c>
      <c r="M287" s="1094">
        <v>35</v>
      </c>
      <c r="N287" s="288">
        <v>49.100000000000001</v>
      </c>
      <c r="O287" s="518">
        <v>49.100000000000001</v>
      </c>
      <c r="P287" s="286" t="s">
        <v>202</v>
      </c>
      <c r="Q287" s="1094">
        <v>13</v>
      </c>
      <c r="R287" s="288">
        <v>49.700000000000003</v>
      </c>
      <c r="S287" s="303">
        <v>49.600000000000001</v>
      </c>
      <c r="T287" s="1221">
        <v>1.1000000000000001</v>
      </c>
      <c r="U287" s="1217"/>
      <c r="V287" s="1098"/>
      <c r="W287" s="267"/>
      <c r="X287" s="293"/>
      <c r="Y287" s="269"/>
      <c r="Z287" s="1099"/>
      <c r="AA287" s="320"/>
    </row>
    <row r="288" ht="24" customHeight="1">
      <c r="A288" s="248"/>
      <c r="B288" s="436"/>
      <c r="C288" s="248"/>
      <c r="D288" s="250"/>
      <c r="E288" s="250"/>
      <c r="F288" s="250"/>
      <c r="G288" s="295"/>
      <c r="H288" s="341" t="s">
        <v>601</v>
      </c>
      <c r="I288" s="1214"/>
      <c r="J288" s="1215"/>
      <c r="K288" s="1216"/>
      <c r="L288" s="286">
        <v>7</v>
      </c>
      <c r="M288" s="1094">
        <v>35</v>
      </c>
      <c r="N288" s="288">
        <v>49.100000000000001</v>
      </c>
      <c r="O288" s="518">
        <v>49.100000000000001</v>
      </c>
      <c r="P288" s="286" t="s">
        <v>202</v>
      </c>
      <c r="Q288" s="1094">
        <v>12</v>
      </c>
      <c r="R288" s="288">
        <v>49.700000000000003</v>
      </c>
      <c r="S288" s="303">
        <v>49.600000000000001</v>
      </c>
      <c r="T288" s="1116"/>
      <c r="U288" s="1144"/>
      <c r="V288" s="1098"/>
      <c r="W288" s="267"/>
      <c r="X288" s="293"/>
      <c r="Y288" s="269"/>
      <c r="Z288" s="1099"/>
      <c r="AA288" s="160"/>
    </row>
    <row r="289" ht="25.5" customHeight="1">
      <c r="A289" s="248"/>
      <c r="B289" s="436"/>
      <c r="C289" s="248"/>
      <c r="D289" s="250"/>
      <c r="E289" s="250"/>
      <c r="F289" s="250"/>
      <c r="G289" s="295"/>
      <c r="H289" s="341" t="s">
        <v>602</v>
      </c>
      <c r="I289" s="1214"/>
      <c r="J289" s="1215"/>
      <c r="K289" s="1216"/>
      <c r="L289" s="286">
        <v>7</v>
      </c>
      <c r="M289" s="1094">
        <v>35</v>
      </c>
      <c r="N289" s="288">
        <v>49.100000000000001</v>
      </c>
      <c r="O289" s="518">
        <v>49.100000000000001</v>
      </c>
      <c r="P289" s="286" t="s">
        <v>202</v>
      </c>
      <c r="Q289" s="1094">
        <v>11</v>
      </c>
      <c r="R289" s="288">
        <v>49.700000000000003</v>
      </c>
      <c r="S289" s="303">
        <v>49.600000000000001</v>
      </c>
      <c r="T289" s="1116"/>
      <c r="U289" s="1144"/>
      <c r="V289" s="1098"/>
      <c r="W289" s="267"/>
      <c r="X289" s="293"/>
      <c r="Y289" s="269"/>
      <c r="Z289" s="1099"/>
      <c r="AA289" s="160"/>
    </row>
    <row r="290" ht="24" customHeight="1">
      <c r="A290" s="1222"/>
      <c r="B290" s="1223"/>
      <c r="C290" s="1222"/>
      <c r="D290" s="1224"/>
      <c r="E290" s="250"/>
      <c r="F290" s="250"/>
      <c r="G290" s="295"/>
      <c r="H290" s="410" t="s">
        <v>603</v>
      </c>
      <c r="I290" s="1225"/>
      <c r="J290" s="1226"/>
      <c r="K290" s="1227"/>
      <c r="L290" s="1111">
        <v>7</v>
      </c>
      <c r="M290" s="1112">
        <v>35</v>
      </c>
      <c r="N290" s="1113">
        <v>49.100000000000001</v>
      </c>
      <c r="O290" s="1228">
        <v>49.100000000000001</v>
      </c>
      <c r="P290" s="1111" t="s">
        <v>202</v>
      </c>
      <c r="Q290" s="1112">
        <v>10</v>
      </c>
      <c r="R290" s="1113">
        <v>49.700000000000003</v>
      </c>
      <c r="S290" s="326">
        <v>49.600000000000001</v>
      </c>
      <c r="T290" s="1151"/>
      <c r="U290" s="1144"/>
      <c r="V290" s="1098"/>
      <c r="W290" s="267"/>
      <c r="X290" s="293"/>
      <c r="Y290" s="269"/>
      <c r="Z290" s="1099"/>
      <c r="AA290" s="160"/>
    </row>
    <row r="291" ht="52.5" customHeight="1">
      <c r="A291" s="943"/>
      <c r="B291" s="756" t="s">
        <v>272</v>
      </c>
      <c r="C291" s="943"/>
      <c r="D291" s="769" t="s">
        <v>272</v>
      </c>
      <c r="E291" s="769"/>
      <c r="F291" s="769"/>
      <c r="G291" s="44" t="s">
        <v>591</v>
      </c>
      <c r="H291" s="1199" t="s">
        <v>604</v>
      </c>
      <c r="I291" s="1200"/>
      <c r="J291" s="1166"/>
      <c r="K291" s="1167"/>
      <c r="L291" s="236">
        <v>8</v>
      </c>
      <c r="M291" s="376">
        <v>40</v>
      </c>
      <c r="N291" s="312">
        <v>49.100000000000001</v>
      </c>
      <c r="O291" s="1156">
        <v>49.200000000000003</v>
      </c>
      <c r="P291" s="236" t="s">
        <v>140</v>
      </c>
      <c r="Q291" s="376"/>
      <c r="R291" s="312"/>
      <c r="S291" s="1168"/>
      <c r="T291" s="1126">
        <v>5.1999999999999993</v>
      </c>
      <c r="U291" s="1229" t="s">
        <v>605</v>
      </c>
      <c r="V291" s="1098"/>
      <c r="W291" s="267"/>
      <c r="X291" s="293"/>
      <c r="Y291" s="269"/>
      <c r="Z291" s="1230"/>
      <c r="AA291" s="1231" t="s">
        <v>606</v>
      </c>
    </row>
    <row r="292" s="1" customFormat="1" ht="60.75" customHeight="1">
      <c r="A292" s="1232"/>
      <c r="B292" s="460"/>
      <c r="C292" s="1233"/>
      <c r="D292" s="533"/>
      <c r="E292" s="533"/>
      <c r="F292" s="533"/>
      <c r="G292" s="596" t="s">
        <v>591</v>
      </c>
      <c r="H292" s="1135" t="s">
        <v>607</v>
      </c>
      <c r="I292" s="1234"/>
      <c r="J292" s="1235"/>
      <c r="K292" s="1236"/>
      <c r="L292" s="306">
        <v>8</v>
      </c>
      <c r="M292" s="399">
        <v>40</v>
      </c>
      <c r="N292" s="308">
        <v>49.100000000000001</v>
      </c>
      <c r="O292" s="763">
        <v>49.200000000000003</v>
      </c>
      <c r="P292" s="306" t="s">
        <v>140</v>
      </c>
      <c r="Q292" s="399"/>
      <c r="R292" s="308"/>
      <c r="S292" s="1237"/>
      <c r="T292" s="1151">
        <v>5.3999999999999995</v>
      </c>
      <c r="U292" s="1238" t="s">
        <v>605</v>
      </c>
      <c r="V292" s="1098"/>
      <c r="W292" s="267"/>
      <c r="X292" s="268">
        <f>SUM(T256:T292)-T278-T282-T291-T292</f>
        <v>49.300000000000004</v>
      </c>
      <c r="Y292" s="269" t="s">
        <v>608</v>
      </c>
      <c r="Z292" s="1230"/>
      <c r="AA292" s="1239" t="s">
        <v>609</v>
      </c>
    </row>
    <row r="293" ht="38.25" customHeight="1">
      <c r="D293" s="22"/>
      <c r="G293" s="35"/>
      <c r="H293" s="35"/>
      <c r="I293" s="1240"/>
      <c r="J293" s="1240"/>
      <c r="K293" s="1240"/>
      <c r="L293" s="1241"/>
      <c r="M293" s="1241"/>
      <c r="N293" s="1241"/>
      <c r="O293" s="1241"/>
      <c r="T293" s="1021">
        <f>SUM(T256:T292)</f>
        <v>72.100000000000009</v>
      </c>
      <c r="U293" s="1242" t="s">
        <v>610</v>
      </c>
      <c r="V293" s="1243"/>
      <c r="W293" s="403"/>
      <c r="X293" s="404"/>
      <c r="Y293" s="405"/>
      <c r="Z293" s="1244"/>
      <c r="AA293" s="1245"/>
    </row>
    <row r="294" ht="34.5" customHeight="1">
      <c r="D294" s="22"/>
      <c r="G294" s="1246" t="s">
        <v>611</v>
      </c>
      <c r="H294" s="1246"/>
      <c r="I294" s="1246"/>
      <c r="J294" s="1246"/>
      <c r="K294" s="1246"/>
      <c r="L294" s="1"/>
      <c r="M294" s="1241"/>
      <c r="N294" s="1241"/>
      <c r="O294" s="1247" t="s">
        <v>612</v>
      </c>
      <c r="S294" s="1248"/>
      <c r="T294" s="1249"/>
      <c r="U294" s="1250"/>
      <c r="V294" s="1250"/>
      <c r="W294" s="1250"/>
      <c r="X294" s="1251">
        <f>X292+X248</f>
        <v>300.29999999999995</v>
      </c>
      <c r="Y294" s="1252" t="s">
        <v>613</v>
      </c>
      <c r="Z294" s="1250"/>
      <c r="AA294" s="1253"/>
    </row>
    <row r="295" ht="27">
      <c r="D295" s="22"/>
      <c r="H295" s="1246"/>
      <c r="I295" s="1246"/>
      <c r="J295" s="1246"/>
      <c r="K295" s="1246"/>
      <c r="L295" s="1"/>
      <c r="M295" s="1"/>
      <c r="N295" s="1"/>
      <c r="O295" s="1241"/>
      <c r="P295" s="1247"/>
      <c r="R295" s="1254" t="s">
        <v>614</v>
      </c>
      <c r="S295" s="1255"/>
      <c r="T295" s="1040">
        <f>T293*100/V10</f>
        <v>10.071801748945326</v>
      </c>
      <c r="U295" s="1045"/>
      <c r="V295" s="1256">
        <f>V10*10/100</f>
        <v>71.585999999999999</v>
      </c>
      <c r="W295" s="1257" t="s">
        <v>615</v>
      </c>
      <c r="X295" s="1"/>
      <c r="Y295" s="1"/>
      <c r="Z295" s="1258"/>
      <c r="AA295" s="1259"/>
    </row>
    <row r="296" ht="19.5" customHeight="1">
      <c r="D296" s="22"/>
      <c r="G296" s="247"/>
      <c r="H296" s="321"/>
      <c r="I296" s="1241"/>
      <c r="J296" s="1241"/>
      <c r="K296" s="1241"/>
      <c r="L296" s="1260"/>
      <c r="M296" s="1241"/>
      <c r="N296" s="1241"/>
      <c r="O296" s="1241"/>
      <c r="R296" s="47"/>
      <c r="S296" s="1261"/>
      <c r="T296" s="1262"/>
      <c r="U296" s="1262"/>
      <c r="V296" s="1263">
        <f>V295-T293</f>
        <v>-0.51400000000001</v>
      </c>
      <c r="W296" s="1264" t="s">
        <v>19</v>
      </c>
      <c r="X296" s="1264" t="s">
        <v>545</v>
      </c>
      <c r="Y296" s="1262"/>
      <c r="Z296" s="1262"/>
      <c r="AA296" s="1265"/>
    </row>
    <row r="297" ht="16.5">
      <c r="D297" s="22"/>
      <c r="G297" s="247"/>
      <c r="H297" s="247"/>
      <c r="I297" s="1241"/>
      <c r="J297" s="1241"/>
      <c r="K297" s="1241"/>
      <c r="L297" s="1260"/>
      <c r="M297" s="1241"/>
      <c r="N297" s="1241"/>
      <c r="O297" s="1241"/>
      <c r="U297" s="1045"/>
      <c r="V297" s="1045"/>
      <c r="W297" s="1045"/>
      <c r="X297" s="1045"/>
      <c r="Y297" s="1045"/>
      <c r="Z297" s="1045"/>
      <c r="AA297" s="1057"/>
    </row>
    <row r="298" ht="50.25" customHeight="1">
      <c r="D298" s="22"/>
      <c r="I298" s="1241"/>
      <c r="J298" s="1241"/>
      <c r="K298" s="1241"/>
      <c r="L298" s="1241"/>
      <c r="M298" s="1241"/>
      <c r="N298" s="1241"/>
      <c r="O298" s="1241"/>
      <c r="U298" s="1045"/>
      <c r="V298" s="1045"/>
      <c r="W298" s="1045"/>
      <c r="X298" s="1045"/>
      <c r="Y298" s="1045"/>
      <c r="Z298" s="1045"/>
      <c r="AA298" s="1057"/>
    </row>
    <row r="299" ht="29.25" customHeight="1">
      <c r="D299" s="22"/>
      <c r="I299" s="1241"/>
      <c r="J299" s="1241"/>
      <c r="K299" s="1241"/>
      <c r="L299" s="1241"/>
      <c r="M299" s="1241"/>
      <c r="N299" s="1241"/>
      <c r="T299" s="1266"/>
      <c r="U299" s="1267"/>
      <c r="V299" s="1267"/>
      <c r="W299" s="1266"/>
      <c r="X299" s="1268"/>
      <c r="Y299" s="1266"/>
    </row>
    <row r="300" ht="24" customHeight="1">
      <c r="D300" s="22"/>
      <c r="I300" s="1241"/>
      <c r="J300" s="1241"/>
      <c r="K300" s="1241"/>
      <c r="L300" s="1241"/>
      <c r="M300" s="1241"/>
      <c r="N300" s="1241"/>
      <c r="S300" s="1269"/>
      <c r="T300" s="1270"/>
      <c r="U300" s="1270"/>
      <c r="V300" s="1271"/>
      <c r="W300" s="1271"/>
      <c r="X300" s="1272"/>
      <c r="Y300" s="1271"/>
      <c r="Z300" s="1273"/>
      <c r="AA300" s="1"/>
    </row>
    <row r="301" ht="24" customHeight="1">
      <c r="D301" s="22"/>
      <c r="I301" s="1"/>
      <c r="J301" s="1"/>
      <c r="K301" s="1"/>
      <c r="L301" s="1"/>
      <c r="M301" s="1"/>
      <c r="N301" s="1"/>
      <c r="T301" s="1270"/>
      <c r="U301" s="1270"/>
      <c r="V301" s="1270"/>
      <c r="W301" s="1270"/>
      <c r="X301" s="1270"/>
      <c r="Y301" s="1270"/>
      <c r="Z301" s="1273"/>
    </row>
    <row r="302" ht="27" customHeight="1">
      <c r="D302" s="22"/>
      <c r="G302" s="362"/>
      <c r="H302" s="362"/>
      <c r="I302" s="1028"/>
      <c r="J302" s="1028"/>
      <c r="K302" s="1028"/>
      <c r="L302" s="1026"/>
      <c r="M302" s="1026"/>
      <c r="N302" s="1026"/>
      <c r="T302" s="1272"/>
      <c r="U302" s="1270"/>
      <c r="V302" s="1270"/>
      <c r="W302" s="1271"/>
      <c r="X302" s="1270"/>
      <c r="Y302" s="1270"/>
      <c r="Z302" s="1273"/>
      <c r="AA302" s="956"/>
    </row>
    <row r="303" ht="16.5">
      <c r="D303" s="22"/>
      <c r="G303" s="362"/>
      <c r="H303" s="362"/>
      <c r="I303" s="1028"/>
      <c r="J303" s="1028"/>
      <c r="K303" s="1028"/>
      <c r="L303" s="1026"/>
      <c r="M303" s="1026"/>
      <c r="N303" s="1274"/>
      <c r="S303" s="1269"/>
      <c r="T303" s="1270"/>
      <c r="U303" s="1270"/>
      <c r="V303" s="1270"/>
      <c r="W303" s="1270"/>
      <c r="X303" s="1270"/>
      <c r="Y303" s="1271"/>
      <c r="Z303" s="1273"/>
      <c r="AA303" s="362"/>
    </row>
    <row r="304" ht="16.5">
      <c r="D304" s="22"/>
      <c r="M304" s="1"/>
      <c r="N304" s="1"/>
      <c r="T304" s="1270"/>
      <c r="U304" s="1270"/>
      <c r="V304" s="1270"/>
      <c r="W304" s="1270"/>
      <c r="X304" s="1272"/>
      <c r="Y304" s="1270"/>
      <c r="Z304" s="1273"/>
    </row>
    <row r="305" s="1" customFormat="1" ht="16.5">
      <c r="B305" s="22"/>
      <c r="D305" s="22"/>
      <c r="E305" s="22"/>
      <c r="F305" s="22"/>
      <c r="S305" s="47"/>
      <c r="T305" s="1272"/>
      <c r="U305" s="1270"/>
      <c r="V305" s="1270"/>
      <c r="W305" s="1270"/>
      <c r="X305" s="1272"/>
      <c r="Y305" s="1272"/>
      <c r="Z305" s="1273"/>
      <c r="AA305" s="96"/>
    </row>
    <row r="306" ht="16.5">
      <c r="M306" s="1"/>
      <c r="N306" s="1"/>
      <c r="T306" s="1272"/>
      <c r="U306" s="1270"/>
      <c r="V306" s="1270"/>
      <c r="W306" s="1272"/>
      <c r="X306" s="1272"/>
      <c r="Y306" s="1272"/>
      <c r="Z306" s="1273"/>
    </row>
    <row r="307" ht="16.5">
      <c r="M307" s="1"/>
      <c r="N307" s="1"/>
      <c r="O307" s="1"/>
      <c r="T307" s="1271"/>
      <c r="U307" s="1271"/>
      <c r="V307" s="1271"/>
      <c r="W307" s="1271"/>
      <c r="X307" s="1271"/>
      <c r="Y307" s="1271"/>
      <c r="Z307" s="1275"/>
    </row>
    <row r="308" ht="16.5">
      <c r="M308" s="1"/>
      <c r="N308" s="1"/>
      <c r="O308" s="1"/>
      <c r="T308" s="1276"/>
      <c r="U308" s="1276"/>
      <c r="V308" s="1276"/>
      <c r="W308" s="1276"/>
      <c r="X308" s="1276"/>
      <c r="Y308" s="1276"/>
      <c r="Z308" s="1275"/>
    </row>
    <row r="309" ht="16.5">
      <c r="M309" s="1"/>
      <c r="N309" s="1"/>
      <c r="O309" s="1"/>
      <c r="T309" s="1276"/>
      <c r="U309" s="1276"/>
      <c r="V309" s="1276"/>
      <c r="W309" s="1276"/>
      <c r="X309" s="1276"/>
      <c r="Y309" s="1276"/>
      <c r="Z309" s="1275"/>
    </row>
    <row r="310">
      <c r="M310" s="1"/>
      <c r="N310" s="1"/>
      <c r="O310" s="1"/>
    </row>
    <row r="311">
      <c r="M311" s="1"/>
      <c r="N311" s="1"/>
      <c r="O311" s="1"/>
    </row>
    <row r="312">
      <c r="M312" s="1"/>
      <c r="N312" s="1"/>
      <c r="O312" s="1"/>
    </row>
    <row r="313">
      <c r="M313" s="1"/>
      <c r="N313" s="1"/>
      <c r="O313" s="1"/>
    </row>
    <row r="314">
      <c r="M314" s="1"/>
      <c r="N314" s="1"/>
      <c r="O314" s="1"/>
    </row>
    <row r="315">
      <c r="M315" s="1"/>
      <c r="N315" s="1"/>
      <c r="O315" s="1"/>
    </row>
    <row r="316">
      <c r="M316" s="1"/>
      <c r="N316" s="1"/>
      <c r="O316" s="1"/>
    </row>
    <row r="317">
      <c r="M317" s="1"/>
      <c r="N317" s="1"/>
      <c r="O317" s="1"/>
    </row>
  </sheetData>
  <mergeCells count="277">
    <mergeCell ref="H5:L5"/>
    <mergeCell ref="H9:L9"/>
    <mergeCell ref="H10:M10"/>
    <mergeCell ref="H11:L11"/>
    <mergeCell ref="A12:A15"/>
    <mergeCell ref="B12:B15"/>
    <mergeCell ref="C14:C17"/>
    <mergeCell ref="D14:D17"/>
    <mergeCell ref="G14:G17"/>
    <mergeCell ref="H14:H17"/>
    <mergeCell ref="I14:K14"/>
    <mergeCell ref="L14:O14"/>
    <mergeCell ref="P14:S14"/>
    <mergeCell ref="T14:T17"/>
    <mergeCell ref="U14:U17"/>
    <mergeCell ref="V14:Y17"/>
    <mergeCell ref="I15:I17"/>
    <mergeCell ref="J15:K15"/>
    <mergeCell ref="L15:L17"/>
    <mergeCell ref="M15:O15"/>
    <mergeCell ref="P15:P17"/>
    <mergeCell ref="Q15:S15"/>
    <mergeCell ref="A17:A39"/>
    <mergeCell ref="B17:B39"/>
    <mergeCell ref="I18:I41"/>
    <mergeCell ref="J18:J41"/>
    <mergeCell ref="K18:K41"/>
    <mergeCell ref="C21:C41"/>
    <mergeCell ref="D21:D41"/>
    <mergeCell ref="G21:G41"/>
    <mergeCell ref="T21:T27"/>
    <mergeCell ref="U21:U27"/>
    <mergeCell ref="T28:T34"/>
    <mergeCell ref="U28:U34"/>
    <mergeCell ref="T35:T41"/>
    <mergeCell ref="U35:U41"/>
    <mergeCell ref="A42:A47"/>
    <mergeCell ref="B42:B47"/>
    <mergeCell ref="I42:I61"/>
    <mergeCell ref="J42:J61"/>
    <mergeCell ref="K42:K61"/>
    <mergeCell ref="C44:C49"/>
    <mergeCell ref="D44:D49"/>
    <mergeCell ref="G44:G49"/>
    <mergeCell ref="T44:T49"/>
    <mergeCell ref="U44:U49"/>
    <mergeCell ref="A49:A59"/>
    <mergeCell ref="B49:B59"/>
    <mergeCell ref="C51:C61"/>
    <mergeCell ref="D51:D61"/>
    <mergeCell ref="G51:G61"/>
    <mergeCell ref="T51:T56"/>
    <mergeCell ref="U51:U56"/>
    <mergeCell ref="T57:T61"/>
    <mergeCell ref="U57:U61"/>
    <mergeCell ref="B60:B63"/>
    <mergeCell ref="D62:D65"/>
    <mergeCell ref="G62:G65"/>
    <mergeCell ref="I62:I103"/>
    <mergeCell ref="J62:J103"/>
    <mergeCell ref="K62:K103"/>
    <mergeCell ref="T62:T65"/>
    <mergeCell ref="A64:A72"/>
    <mergeCell ref="B64:B72"/>
    <mergeCell ref="C66:C74"/>
    <mergeCell ref="D66:D74"/>
    <mergeCell ref="G66:G74"/>
    <mergeCell ref="T66:T74"/>
    <mergeCell ref="U66:U74"/>
    <mergeCell ref="A73:A74"/>
    <mergeCell ref="B73:B74"/>
    <mergeCell ref="A75:A81"/>
    <mergeCell ref="B75:B81"/>
    <mergeCell ref="C75:C76"/>
    <mergeCell ref="D75:D76"/>
    <mergeCell ref="G75:G76"/>
    <mergeCell ref="T75:T76"/>
    <mergeCell ref="U75:U76"/>
    <mergeCell ref="C77:C83"/>
    <mergeCell ref="D77:D83"/>
    <mergeCell ref="G77:G83"/>
    <mergeCell ref="T77:T83"/>
    <mergeCell ref="U77:U83"/>
    <mergeCell ref="A82:A85"/>
    <mergeCell ref="B82:B85"/>
    <mergeCell ref="C84:C87"/>
    <mergeCell ref="D84:D87"/>
    <mergeCell ref="G84:G87"/>
    <mergeCell ref="T84:T87"/>
    <mergeCell ref="U84:U91"/>
    <mergeCell ref="A86:A89"/>
    <mergeCell ref="B86:B89"/>
    <mergeCell ref="C88:C91"/>
    <mergeCell ref="D88:D91"/>
    <mergeCell ref="G88:G91"/>
    <mergeCell ref="T88:T91"/>
    <mergeCell ref="A90:A94"/>
    <mergeCell ref="B90:B94"/>
    <mergeCell ref="C92:C96"/>
    <mergeCell ref="D92:D96"/>
    <mergeCell ref="G92:G96"/>
    <mergeCell ref="T92:T96"/>
    <mergeCell ref="U92:U96"/>
    <mergeCell ref="A97:A101"/>
    <mergeCell ref="B97:B101"/>
    <mergeCell ref="C99:C103"/>
    <mergeCell ref="D99:D103"/>
    <mergeCell ref="G99:G103"/>
    <mergeCell ref="T99:T103"/>
    <mergeCell ref="U99:U103"/>
    <mergeCell ref="I104:I114"/>
    <mergeCell ref="J104:J114"/>
    <mergeCell ref="K104:K114"/>
    <mergeCell ref="B114:B118"/>
    <mergeCell ref="I115:I138"/>
    <mergeCell ref="J115:J138"/>
    <mergeCell ref="K115:K138"/>
    <mergeCell ref="D116:D120"/>
    <mergeCell ref="G116:G120"/>
    <mergeCell ref="T116:T120"/>
    <mergeCell ref="U116:U120"/>
    <mergeCell ref="Z116:Z120"/>
    <mergeCell ref="A119:A123"/>
    <mergeCell ref="B119:B123"/>
    <mergeCell ref="C121:C125"/>
    <mergeCell ref="D121:D125"/>
    <mergeCell ref="G121:G125"/>
    <mergeCell ref="T121:T125"/>
    <mergeCell ref="U121:U125"/>
    <mergeCell ref="A126:A129"/>
    <mergeCell ref="B126:B129"/>
    <mergeCell ref="C128:C131"/>
    <mergeCell ref="D128:D131"/>
    <mergeCell ref="G128:G131"/>
    <mergeCell ref="T128:T131"/>
    <mergeCell ref="U128:U131"/>
    <mergeCell ref="B134:B135"/>
    <mergeCell ref="D136:D137"/>
    <mergeCell ref="G136:G137"/>
    <mergeCell ref="T136:T137"/>
    <mergeCell ref="A138:A140"/>
    <mergeCell ref="B138:B140"/>
    <mergeCell ref="I139:I143"/>
    <mergeCell ref="J139:J143"/>
    <mergeCell ref="K139:K143"/>
    <mergeCell ref="C140:C142"/>
    <mergeCell ref="D140:D142"/>
    <mergeCell ref="B142:B147"/>
    <mergeCell ref="D144:D149"/>
    <mergeCell ref="G144:G149"/>
    <mergeCell ref="I144:I171"/>
    <mergeCell ref="J144:J171"/>
    <mergeCell ref="K144:K171"/>
    <mergeCell ref="T144:T149"/>
    <mergeCell ref="U144:U149"/>
    <mergeCell ref="A148:A157"/>
    <mergeCell ref="B148:B157"/>
    <mergeCell ref="C150:C159"/>
    <mergeCell ref="D150:D159"/>
    <mergeCell ref="G150:G159"/>
    <mergeCell ref="T150:T159"/>
    <mergeCell ref="U150:U159"/>
    <mergeCell ref="A160:A161"/>
    <mergeCell ref="B160:B161"/>
    <mergeCell ref="C162:C163"/>
    <mergeCell ref="D162:D163"/>
    <mergeCell ref="A170:A174"/>
    <mergeCell ref="B170:B174"/>
    <mergeCell ref="C172:C176"/>
    <mergeCell ref="D172:D176"/>
    <mergeCell ref="G172:G176"/>
    <mergeCell ref="I172:I177"/>
    <mergeCell ref="J172:J177"/>
    <mergeCell ref="K172:K177"/>
    <mergeCell ref="I178:I196"/>
    <mergeCell ref="J178:J196"/>
    <mergeCell ref="K178:K196"/>
    <mergeCell ref="A180:A192"/>
    <mergeCell ref="B180:B192"/>
    <mergeCell ref="C181:C194"/>
    <mergeCell ref="D181:D194"/>
    <mergeCell ref="G181:G194"/>
    <mergeCell ref="T181:T187"/>
    <mergeCell ref="U181:U194"/>
    <mergeCell ref="T188:T194"/>
    <mergeCell ref="A193:A194"/>
    <mergeCell ref="B193:B194"/>
    <mergeCell ref="C195:C196"/>
    <mergeCell ref="D195:D196"/>
    <mergeCell ref="I197:I203"/>
    <mergeCell ref="J197:J203"/>
    <mergeCell ref="K197:K203"/>
    <mergeCell ref="A199:A201"/>
    <mergeCell ref="B199:B201"/>
    <mergeCell ref="C201:C203"/>
    <mergeCell ref="D201:D203"/>
    <mergeCell ref="G201:G203"/>
    <mergeCell ref="I204:I212"/>
    <mergeCell ref="J204:J212"/>
    <mergeCell ref="K204:K212"/>
    <mergeCell ref="T209:T210"/>
    <mergeCell ref="AA209:AA210"/>
    <mergeCell ref="I213:I219"/>
    <mergeCell ref="J213:J219"/>
    <mergeCell ref="K213:K219"/>
    <mergeCell ref="A218:A219"/>
    <mergeCell ref="B218:B219"/>
    <mergeCell ref="C220:C221"/>
    <mergeCell ref="D220:D221"/>
    <mergeCell ref="G220:G221"/>
    <mergeCell ref="I220:I223"/>
    <mergeCell ref="J220:J223"/>
    <mergeCell ref="K220:K223"/>
    <mergeCell ref="A223:A224"/>
    <mergeCell ref="B223:B224"/>
    <mergeCell ref="I224:I226"/>
    <mergeCell ref="J224:J226"/>
    <mergeCell ref="K224:K226"/>
    <mergeCell ref="A225:A234"/>
    <mergeCell ref="B225:B234"/>
    <mergeCell ref="C225:C226"/>
    <mergeCell ref="D225:D226"/>
    <mergeCell ref="C227:C236"/>
    <mergeCell ref="D227:D236"/>
    <mergeCell ref="G227:G236"/>
    <mergeCell ref="I227:I248"/>
    <mergeCell ref="J227:J248"/>
    <mergeCell ref="K227:K248"/>
    <mergeCell ref="T227:T236"/>
    <mergeCell ref="U227:U236"/>
    <mergeCell ref="A235:A236"/>
    <mergeCell ref="B235:B236"/>
    <mergeCell ref="A237:A240"/>
    <mergeCell ref="B237:B240"/>
    <mergeCell ref="C237:C238"/>
    <mergeCell ref="D237:D238"/>
    <mergeCell ref="C239:C242"/>
    <mergeCell ref="D239:D242"/>
    <mergeCell ref="G239:G242"/>
    <mergeCell ref="T239:T242"/>
    <mergeCell ref="U239:U240"/>
    <mergeCell ref="A241:A243"/>
    <mergeCell ref="B241:B243"/>
    <mergeCell ref="U241:U242"/>
    <mergeCell ref="C243:C245"/>
    <mergeCell ref="D243:D245"/>
    <mergeCell ref="G243:G245"/>
    <mergeCell ref="T243:T245"/>
    <mergeCell ref="U243:U245"/>
    <mergeCell ref="Q250:S250"/>
    <mergeCell ref="Q251:S251"/>
    <mergeCell ref="Q252:S252"/>
    <mergeCell ref="G255:U255"/>
    <mergeCell ref="V255:Y255"/>
    <mergeCell ref="A265:A273"/>
    <mergeCell ref="B265:B273"/>
    <mergeCell ref="C265:C273"/>
    <mergeCell ref="D265:D273"/>
    <mergeCell ref="G265:G273"/>
    <mergeCell ref="T265:T273"/>
    <mergeCell ref="Z265:Z273"/>
    <mergeCell ref="U266:U273"/>
    <mergeCell ref="A287:A290"/>
    <mergeCell ref="B287:B290"/>
    <mergeCell ref="C287:C290"/>
    <mergeCell ref="D287:D290"/>
    <mergeCell ref="G287:G290"/>
    <mergeCell ref="T287:T290"/>
    <mergeCell ref="U287:U290"/>
    <mergeCell ref="Z287:Z290"/>
    <mergeCell ref="A291:A292"/>
    <mergeCell ref="B291:B292"/>
    <mergeCell ref="C291:C292"/>
    <mergeCell ref="D291:D292"/>
    <mergeCell ref="G294:L294"/>
    <mergeCell ref="H295:M295"/>
    <mergeCell ref="R295:S295"/>
  </mergeCells>
  <printOptions headings="0" gridLines="0"/>
  <pageMargins left="0.70866141732283472" right="0.70866141732283472" top="0.74803149606299213" bottom="0.74803149606299213" header="0.31496062992125984" footer="0.31496062992125984"/>
  <pageSetup paperSize="8" scale="63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00" workbookViewId="0">
      <selection activeCell="C2" activeCellId="0" sqref="C2"/>
    </sheetView>
  </sheetViews>
  <sheetFormatPr defaultRowHeight="12.75"/>
  <cols>
    <col min="1" max="2" style="1" width="9.140625"/>
    <col customWidth="1" min="3" max="3" width="25.42578125"/>
    <col customWidth="1" min="4" max="4" width="17.85546875"/>
    <col min="6" max="6" style="1" width="9.140625"/>
    <col customWidth="1" hidden="1" min="7" max="7" width="13.5703125"/>
    <col customWidth="1" hidden="1" min="8" max="8" width="0"/>
    <col customWidth="1" min="9" max="9" width="27.140625"/>
    <col customWidth="1" min="10" max="10" width="24.28515625"/>
    <col min="13" max="13" style="1" width="9.140625"/>
    <col customWidth="1" hidden="1" min="14" max="14" width="11.5703125"/>
    <col customWidth="1" hidden="1" min="15" max="15" width="0"/>
    <col customWidth="1" hidden="1" min="17" max="18" width="0"/>
  </cols>
  <sheetData>
    <row r="1" ht="15.75">
      <c r="C1" s="1272" t="s">
        <v>616</v>
      </c>
      <c r="E1" s="104"/>
      <c r="F1" s="104"/>
      <c r="G1" s="1"/>
      <c r="H1" s="1"/>
      <c r="I1" s="1"/>
      <c r="J1" s="1"/>
      <c r="K1" s="1"/>
      <c r="L1" s="1"/>
      <c r="N1" s="1"/>
      <c r="P1" s="1"/>
      <c r="Q1" s="1"/>
      <c r="R1" s="1"/>
      <c r="S1" s="1"/>
      <c r="T1" s="1"/>
      <c r="U1" s="1"/>
      <c r="V1" s="1"/>
    </row>
    <row r="2" s="1" customFormat="1" ht="15.75">
      <c r="B2" s="104" t="s">
        <v>617</v>
      </c>
      <c r="C2" s="1272"/>
      <c r="E2" s="104"/>
      <c r="F2" s="104"/>
    </row>
    <row r="3" ht="15.75" customHeight="1">
      <c r="C3" s="1277" t="s">
        <v>618</v>
      </c>
      <c r="D3" s="1278"/>
      <c r="E3" s="1278"/>
      <c r="F3" s="1278"/>
      <c r="G3" s="1278"/>
      <c r="H3" s="1"/>
      <c r="I3" s="1"/>
      <c r="J3" s="1277" t="s">
        <v>619</v>
      </c>
      <c r="K3" s="1279"/>
      <c r="L3" s="1279"/>
      <c r="M3" s="1279"/>
      <c r="N3" s="1279"/>
      <c r="P3" s="1"/>
      <c r="Q3" s="1277"/>
      <c r="R3" s="1278"/>
      <c r="S3" s="1278"/>
      <c r="T3" s="1280"/>
      <c r="U3" s="1"/>
      <c r="V3" s="1"/>
    </row>
    <row r="4" ht="21" customHeight="1">
      <c r="C4" s="1278"/>
      <c r="D4" s="1278"/>
      <c r="E4" s="1278"/>
      <c r="F4" s="1278"/>
      <c r="G4" s="1278"/>
      <c r="H4" s="1"/>
      <c r="I4" s="1"/>
      <c r="J4" s="1279"/>
      <c r="K4" s="1279"/>
      <c r="L4" s="1279"/>
      <c r="M4" s="1279"/>
      <c r="N4" s="1279"/>
      <c r="P4" s="1"/>
      <c r="Q4" s="1278"/>
      <c r="R4" s="1278"/>
      <c r="S4" s="1278"/>
      <c r="T4" s="1"/>
      <c r="U4" s="1"/>
      <c r="V4" s="1"/>
    </row>
    <row r="5" ht="13.5" customHeight="1">
      <c r="C5" s="1278"/>
      <c r="D5" s="1278"/>
      <c r="E5" s="1281"/>
      <c r="F5" s="1281"/>
      <c r="G5" s="1282">
        <v>721</v>
      </c>
      <c r="H5" s="1"/>
      <c r="I5" s="1"/>
      <c r="J5" s="1278"/>
      <c r="K5" s="1278"/>
      <c r="L5" s="1281"/>
      <c r="M5" s="1283"/>
      <c r="N5" s="1282">
        <v>721</v>
      </c>
      <c r="O5" s="1"/>
      <c r="P5" s="1"/>
      <c r="Q5" s="1278"/>
      <c r="R5" s="1278"/>
      <c r="S5" s="1278"/>
      <c r="T5" s="1"/>
      <c r="U5" s="1"/>
      <c r="V5" s="1"/>
    </row>
    <row r="6">
      <c r="C6" s="1284"/>
      <c r="D6" s="1284"/>
      <c r="E6" s="1285" t="s">
        <v>620</v>
      </c>
      <c r="F6" s="1285"/>
      <c r="G6" s="1285" t="s">
        <v>621</v>
      </c>
      <c r="H6" s="1286" t="s">
        <v>622</v>
      </c>
      <c r="I6" s="1"/>
      <c r="J6" s="1284"/>
      <c r="K6" s="1287"/>
      <c r="L6" s="1285" t="s">
        <v>620</v>
      </c>
      <c r="M6" s="1288"/>
      <c r="N6" s="1285" t="s">
        <v>621</v>
      </c>
      <c r="O6" s="1286" t="s">
        <v>622</v>
      </c>
      <c r="P6" s="1"/>
      <c r="Q6" s="1"/>
      <c r="R6" s="1"/>
      <c r="S6" s="1289"/>
      <c r="T6" s="1289"/>
      <c r="U6" s="1"/>
      <c r="V6" s="1"/>
    </row>
    <row r="7">
      <c r="C7" s="1290"/>
      <c r="D7" s="1290"/>
      <c r="E7" s="1290"/>
      <c r="F7" s="1291"/>
      <c r="G7" s="1292"/>
      <c r="H7" s="1293"/>
      <c r="I7" s="1"/>
      <c r="J7" s="1290"/>
      <c r="K7" s="1291"/>
      <c r="L7" s="1291"/>
      <c r="N7" s="1294"/>
      <c r="O7" s="1293"/>
      <c r="P7" s="1"/>
      <c r="Q7" s="1"/>
      <c r="R7" s="1"/>
      <c r="S7" s="1"/>
      <c r="T7" s="1"/>
      <c r="U7" s="1"/>
      <c r="V7" s="1"/>
    </row>
    <row r="8">
      <c r="B8" s="1" t="s">
        <v>623</v>
      </c>
      <c r="C8" s="1295" t="s">
        <v>624</v>
      </c>
      <c r="D8" s="1295" t="s">
        <v>625</v>
      </c>
      <c r="E8" s="1296">
        <v>0.26000000000000001</v>
      </c>
      <c r="F8" s="1297"/>
      <c r="G8" s="1297"/>
      <c r="H8" s="1298"/>
      <c r="I8" s="1299" t="s">
        <v>626</v>
      </c>
      <c r="J8" s="1295" t="s">
        <v>627</v>
      </c>
      <c r="K8" s="1300" t="s">
        <v>625</v>
      </c>
      <c r="L8" s="1301">
        <v>0.40999999999999998</v>
      </c>
      <c r="M8" s="1302"/>
      <c r="N8" s="1301"/>
      <c r="O8" s="1298"/>
      <c r="P8" s="1" t="s">
        <v>623</v>
      </c>
      <c r="Q8" s="1"/>
      <c r="R8" s="1"/>
      <c r="S8" s="1303"/>
      <c r="T8" s="1303"/>
      <c r="U8" s="1"/>
      <c r="V8" s="1"/>
    </row>
    <row r="9">
      <c r="C9" s="1295"/>
      <c r="D9" s="1295"/>
      <c r="E9" s="1296"/>
      <c r="F9" s="1297"/>
      <c r="G9" s="1297"/>
      <c r="H9" s="1298"/>
      <c r="I9" s="1299"/>
      <c r="J9" s="1295"/>
      <c r="K9" s="1300"/>
      <c r="L9" s="1301"/>
      <c r="M9" s="1304"/>
      <c r="N9" s="1301"/>
      <c r="O9" s="1298"/>
      <c r="P9" s="1"/>
      <c r="Q9" s="1"/>
      <c r="R9" s="1"/>
      <c r="S9" s="1303"/>
      <c r="T9" s="1303"/>
      <c r="U9" s="1"/>
      <c r="V9" s="1"/>
    </row>
    <row r="10">
      <c r="C10" s="1295"/>
      <c r="D10" s="1295" t="s">
        <v>628</v>
      </c>
      <c r="E10" s="1296">
        <v>0.32000000000000001</v>
      </c>
      <c r="F10" s="1297"/>
      <c r="G10" s="1297"/>
      <c r="H10" s="1298"/>
      <c r="I10" s="1299"/>
      <c r="J10" s="1295"/>
      <c r="K10" s="1300" t="s">
        <v>628</v>
      </c>
      <c r="L10" s="1301">
        <v>0.34999999999999998</v>
      </c>
      <c r="M10" s="1302"/>
      <c r="N10" s="1301"/>
      <c r="O10" s="1305">
        <f>L8+L10</f>
        <v>0.76000000000000001</v>
      </c>
      <c r="P10" s="1"/>
      <c r="Q10" s="1"/>
      <c r="R10" s="1"/>
      <c r="S10" s="1303"/>
      <c r="T10" s="1303"/>
      <c r="U10" s="1"/>
      <c r="V10" s="1"/>
    </row>
    <row r="11">
      <c r="C11" s="1295"/>
      <c r="D11" s="1295"/>
      <c r="E11" s="1296"/>
      <c r="F11" s="1297"/>
      <c r="G11" s="1297"/>
      <c r="H11" s="1298"/>
      <c r="I11" s="1"/>
      <c r="J11" s="1295"/>
      <c r="K11" s="1300"/>
      <c r="L11" s="1301"/>
      <c r="M11" s="1304"/>
      <c r="N11" s="1301"/>
      <c r="O11" s="1298"/>
      <c r="P11" s="1"/>
      <c r="Q11" s="1"/>
      <c r="R11" s="1"/>
      <c r="S11" s="1303"/>
      <c r="T11" s="1303"/>
      <c r="U11" s="1"/>
      <c r="V11" s="1"/>
    </row>
    <row r="12">
      <c r="C12" s="1295"/>
      <c r="D12" s="1295"/>
      <c r="E12" s="1296"/>
      <c r="F12" s="1297"/>
      <c r="G12" s="1297"/>
      <c r="H12" s="1298"/>
      <c r="I12" s="1"/>
      <c r="J12" s="1295" t="s">
        <v>629</v>
      </c>
      <c r="K12" s="1300" t="s">
        <v>625</v>
      </c>
      <c r="L12" s="1301">
        <v>0</v>
      </c>
      <c r="M12" s="1304"/>
      <c r="N12" s="1301"/>
      <c r="O12" s="1305"/>
      <c r="P12" s="1" t="s">
        <v>630</v>
      </c>
      <c r="Q12" s="1"/>
      <c r="R12" s="1"/>
      <c r="S12" s="1303"/>
      <c r="T12" s="1303"/>
      <c r="U12" s="1"/>
      <c r="V12" s="1"/>
    </row>
    <row r="13">
      <c r="C13" s="1295"/>
      <c r="D13" s="1295"/>
      <c r="E13" s="1296"/>
      <c r="F13" s="1297"/>
      <c r="G13" s="1297"/>
      <c r="H13" s="1298"/>
      <c r="I13" s="1"/>
      <c r="J13" s="1295"/>
      <c r="K13" s="1300"/>
      <c r="L13" s="1301"/>
      <c r="M13" s="1304"/>
      <c r="N13" s="1301"/>
      <c r="O13" s="1298"/>
      <c r="P13" s="1"/>
      <c r="Q13" s="1"/>
      <c r="R13" s="1"/>
      <c r="S13" s="1303"/>
      <c r="T13" s="1303"/>
      <c r="U13" s="1"/>
      <c r="V13" s="1"/>
    </row>
    <row r="14">
      <c r="B14" s="1" t="s">
        <v>623</v>
      </c>
      <c r="C14" s="1295" t="s">
        <v>631</v>
      </c>
      <c r="D14" s="1295" t="s">
        <v>625</v>
      </c>
      <c r="E14" s="1296">
        <v>0.33000000000000002</v>
      </c>
      <c r="F14" s="1297"/>
      <c r="G14" s="1297"/>
      <c r="H14" s="1305"/>
      <c r="I14" s="1"/>
      <c r="J14" s="1295"/>
      <c r="K14" s="1300" t="s">
        <v>628</v>
      </c>
      <c r="L14" s="1301">
        <v>1.6399999999999999</v>
      </c>
      <c r="M14" s="1304"/>
      <c r="N14" s="1301"/>
      <c r="O14" s="1305">
        <f>L12+L14</f>
        <v>1.6399999999999999</v>
      </c>
      <c r="P14" s="1"/>
      <c r="Q14" s="1"/>
      <c r="R14" s="1"/>
      <c r="S14" s="1303"/>
      <c r="T14" s="1303"/>
      <c r="U14" s="1"/>
      <c r="V14" s="1"/>
    </row>
    <row r="15">
      <c r="C15" s="1295"/>
      <c r="D15" s="1295"/>
      <c r="E15" s="1296"/>
      <c r="F15" s="1297"/>
      <c r="G15" s="1297"/>
      <c r="H15" s="1298"/>
      <c r="I15" s="1"/>
      <c r="J15" s="1295"/>
      <c r="K15" s="1300"/>
      <c r="L15" s="1301"/>
      <c r="M15" s="1304"/>
      <c r="N15" s="1301"/>
      <c r="O15" s="1298"/>
      <c r="P15" s="1"/>
      <c r="Q15" s="1"/>
      <c r="R15" s="1"/>
      <c r="S15" s="1303"/>
      <c r="T15" s="1303"/>
      <c r="U15" s="1"/>
      <c r="V15" s="1"/>
    </row>
    <row r="16">
      <c r="C16" s="1295"/>
      <c r="D16" s="1295" t="s">
        <v>628</v>
      </c>
      <c r="E16" s="1296">
        <v>0.38</v>
      </c>
      <c r="F16" s="1297"/>
      <c r="G16" s="1297"/>
      <c r="H16" s="1298"/>
      <c r="I16" s="1"/>
      <c r="J16" s="1295" t="s">
        <v>632</v>
      </c>
      <c r="K16" s="1300" t="s">
        <v>625</v>
      </c>
      <c r="L16" s="1301">
        <v>0.48999999999999999</v>
      </c>
      <c r="M16" s="1304"/>
      <c r="N16" s="1301"/>
      <c r="O16" s="1298"/>
      <c r="P16" s="1" t="s">
        <v>630</v>
      </c>
      <c r="Q16" s="1"/>
      <c r="R16" s="1"/>
      <c r="S16" s="1303"/>
      <c r="T16" s="1303"/>
      <c r="U16" s="1"/>
      <c r="V16" s="1"/>
    </row>
    <row r="17">
      <c r="C17" s="1295"/>
      <c r="D17" s="1295"/>
      <c r="E17" s="1296"/>
      <c r="F17" s="1297"/>
      <c r="G17" s="1297"/>
      <c r="H17" s="1298"/>
      <c r="I17" s="1"/>
      <c r="J17" s="1295"/>
      <c r="K17" s="1300"/>
      <c r="L17" s="1301"/>
      <c r="M17" s="1304"/>
      <c r="N17" s="1301"/>
      <c r="O17" s="1298"/>
      <c r="P17" s="1"/>
      <c r="Q17" s="1"/>
      <c r="R17" s="1"/>
      <c r="S17" s="1303"/>
      <c r="T17" s="1303"/>
      <c r="U17" s="1"/>
      <c r="V17" s="1"/>
    </row>
    <row r="18">
      <c r="B18" s="1" t="s">
        <v>630</v>
      </c>
      <c r="C18" s="1295" t="s">
        <v>633</v>
      </c>
      <c r="D18" s="1295" t="s">
        <v>625</v>
      </c>
      <c r="E18" s="1296">
        <v>0.080000000000000002</v>
      </c>
      <c r="F18" s="1306"/>
      <c r="G18" s="1297"/>
      <c r="H18" s="1305"/>
      <c r="I18" s="1">
        <v>1</v>
      </c>
      <c r="J18" s="1295"/>
      <c r="K18" s="1300" t="s">
        <v>628</v>
      </c>
      <c r="L18" s="1301">
        <v>0.79000000000000004</v>
      </c>
      <c r="M18" s="1304"/>
      <c r="N18" s="1301"/>
      <c r="O18" s="1307">
        <f>L16+L18</f>
        <v>1.28</v>
      </c>
      <c r="Q18" s="1308">
        <f>O10+O14+O18</f>
        <v>3.6800000000000002</v>
      </c>
      <c r="R18" s="1"/>
      <c r="S18" s="1303"/>
      <c r="T18" s="1303"/>
      <c r="U18" s="1"/>
      <c r="V18" s="1"/>
    </row>
    <row r="19">
      <c r="C19" s="1295"/>
      <c r="D19" s="1295"/>
      <c r="E19" s="1296"/>
      <c r="F19" s="1297"/>
      <c r="G19" s="1297"/>
      <c r="H19" s="1298"/>
      <c r="I19" s="1"/>
      <c r="J19" s="1295"/>
      <c r="K19" s="1300"/>
      <c r="L19" s="1301"/>
      <c r="M19" s="1304"/>
      <c r="N19" s="1301"/>
      <c r="O19" s="1298"/>
      <c r="P19" s="1"/>
      <c r="Q19" s="1"/>
      <c r="R19" s="1"/>
      <c r="S19" s="1303"/>
      <c r="T19" s="1303"/>
      <c r="U19" s="1"/>
      <c r="V19" s="1"/>
    </row>
    <row r="20">
      <c r="B20" s="1" t="s">
        <v>623</v>
      </c>
      <c r="C20" s="1295" t="s">
        <v>634</v>
      </c>
      <c r="D20" s="1295" t="s">
        <v>625</v>
      </c>
      <c r="E20" s="1296">
        <v>0.02</v>
      </c>
      <c r="F20" s="1297"/>
      <c r="G20" s="1297"/>
      <c r="H20" s="1305"/>
      <c r="I20" s="1"/>
      <c r="J20" s="1295" t="s">
        <v>635</v>
      </c>
      <c r="K20" s="1300" t="s">
        <v>625</v>
      </c>
      <c r="L20" s="1301">
        <v>0.16</v>
      </c>
      <c r="M20" s="1304"/>
      <c r="N20" s="1301"/>
      <c r="O20" s="1298"/>
      <c r="P20" s="1" t="s">
        <v>630</v>
      </c>
      <c r="Q20" s="1"/>
      <c r="R20" s="1"/>
      <c r="S20" s="1303"/>
      <c r="T20" s="1303"/>
      <c r="U20" s="1"/>
      <c r="V20" s="1"/>
    </row>
    <row r="21">
      <c r="C21" s="1295"/>
      <c r="D21" s="1295"/>
      <c r="E21" s="1296"/>
      <c r="F21" s="1297"/>
      <c r="G21" s="1297"/>
      <c r="H21" s="1298"/>
      <c r="I21" s="1"/>
      <c r="J21" s="1295"/>
      <c r="K21" s="1300"/>
      <c r="L21" s="1301"/>
      <c r="M21" s="1304"/>
      <c r="N21" s="1301"/>
      <c r="O21" s="1298"/>
      <c r="P21" s="1"/>
      <c r="Q21" s="1"/>
      <c r="R21" s="1"/>
      <c r="S21" s="1303"/>
      <c r="T21" s="1303"/>
      <c r="U21" s="1"/>
      <c r="V21" s="1"/>
    </row>
    <row r="22">
      <c r="C22" s="1295"/>
      <c r="D22" s="1295" t="s">
        <v>628</v>
      </c>
      <c r="E22" s="1296">
        <v>0.14000000000000001</v>
      </c>
      <c r="F22" s="1297"/>
      <c r="G22" s="1297"/>
      <c r="H22" s="1298"/>
      <c r="I22" s="1"/>
      <c r="J22" s="1295" t="s">
        <v>636</v>
      </c>
      <c r="K22" s="1300" t="s">
        <v>625</v>
      </c>
      <c r="L22" s="1301">
        <v>0.31</v>
      </c>
      <c r="M22" s="1302"/>
      <c r="N22" s="1301"/>
      <c r="O22" s="1298"/>
      <c r="P22" s="1" t="s">
        <v>630</v>
      </c>
      <c r="Q22" s="1"/>
      <c r="R22" s="1"/>
      <c r="S22" s="1303"/>
      <c r="T22" s="1303"/>
      <c r="U22" s="1"/>
      <c r="V22" s="1"/>
    </row>
    <row r="23">
      <c r="C23" s="1295"/>
      <c r="D23" s="1295"/>
      <c r="E23" s="1296"/>
      <c r="F23" s="1297"/>
      <c r="G23" s="1297"/>
      <c r="H23" s="1298"/>
      <c r="I23" s="1"/>
      <c r="J23" s="1295"/>
      <c r="K23" s="1300"/>
      <c r="L23" s="1301"/>
      <c r="M23" s="1302"/>
      <c r="N23" s="1301"/>
      <c r="O23" s="1298"/>
      <c r="P23" s="1"/>
      <c r="Q23" s="1"/>
      <c r="R23" s="1"/>
      <c r="S23" s="1303"/>
      <c r="T23" s="1303"/>
      <c r="U23" s="1"/>
      <c r="V23" s="1"/>
    </row>
    <row r="24">
      <c r="B24" s="1" t="s">
        <v>630</v>
      </c>
      <c r="C24" s="1295" t="s">
        <v>637</v>
      </c>
      <c r="D24" s="1295" t="s">
        <v>628</v>
      </c>
      <c r="E24" s="1296">
        <v>0.12</v>
      </c>
      <c r="F24" s="1297"/>
      <c r="G24" s="1297"/>
      <c r="H24" s="1298"/>
      <c r="I24" s="1"/>
      <c r="J24" s="1295"/>
      <c r="K24" s="1300" t="s">
        <v>628</v>
      </c>
      <c r="L24" s="1301">
        <v>0.71999999999999997</v>
      </c>
      <c r="M24" s="1302"/>
      <c r="N24" s="1301"/>
      <c r="O24" s="1305">
        <f>L20+L22+L24</f>
        <v>1.1899999999999999</v>
      </c>
      <c r="Q24" s="1309">
        <v>3.3999999999999999</v>
      </c>
      <c r="R24" s="1" t="s">
        <v>638</v>
      </c>
      <c r="S24" s="1303"/>
      <c r="T24" s="1303"/>
      <c r="U24" s="1"/>
      <c r="V24" s="1"/>
    </row>
    <row r="25">
      <c r="C25" s="1310"/>
      <c r="D25" s="1310"/>
      <c r="E25" s="1311"/>
      <c r="F25" s="1312"/>
      <c r="G25" s="1312"/>
      <c r="H25" s="1313"/>
      <c r="I25" s="1"/>
      <c r="J25" s="1310"/>
      <c r="K25" s="1314"/>
      <c r="L25" s="1315"/>
      <c r="M25" s="1316"/>
      <c r="N25" s="1314"/>
      <c r="O25" s="1313"/>
      <c r="P25" s="1"/>
      <c r="Q25" s="1"/>
      <c r="R25" s="1"/>
      <c r="S25" s="127"/>
      <c r="T25" s="127"/>
      <c r="U25" s="1"/>
      <c r="V25" s="1"/>
    </row>
    <row r="26">
      <c r="C26" s="1284" t="s">
        <v>639</v>
      </c>
      <c r="D26" s="1284"/>
      <c r="E26" s="1317">
        <f>(E14+E16)+E18+(E20+E22)+E24</f>
        <v>1.0700000000000001</v>
      </c>
      <c r="F26" s="1318"/>
      <c r="G26" s="1318">
        <f>(G14+G16)+G18+(G20+G22)+G24</f>
        <v>0</v>
      </c>
      <c r="H26" s="1318">
        <f>(H14+H16)+H18+(H20+H22)+H24</f>
        <v>0</v>
      </c>
      <c r="I26" s="1"/>
      <c r="J26" s="1284" t="s">
        <v>639</v>
      </c>
      <c r="K26" s="1287"/>
      <c r="L26" s="1319">
        <f>(L8+L10)+(L12+L14)+(L16+L18)+L20+(L22+L24)</f>
        <v>4.8700000000000001</v>
      </c>
      <c r="M26" s="1320"/>
      <c r="N26" s="1319">
        <f>(N8+N10)+(N12+N14)+(N16+N18)+N20+(N22+N24)</f>
        <v>0</v>
      </c>
      <c r="O26" s="1319">
        <f>(O8+O10)+(O12+O14)+(O16+O18)+O20+(O22+O24)</f>
        <v>4.8700000000000001</v>
      </c>
      <c r="P26" s="1"/>
      <c r="Q26" s="1"/>
      <c r="R26" s="1"/>
      <c r="S26" s="1321"/>
      <c r="T26" s="1321"/>
      <c r="U26" s="1"/>
      <c r="V26" s="1"/>
    </row>
    <row r="27">
      <c r="C27" s="1"/>
      <c r="D27" s="1"/>
      <c r="E27" s="386"/>
      <c r="F27" s="425"/>
      <c r="G27" s="425"/>
      <c r="H27" s="1322"/>
      <c r="I27" s="1"/>
      <c r="J27" s="386"/>
      <c r="K27" s="386"/>
      <c r="L27" s="1323"/>
      <c r="M27" s="204"/>
      <c r="N27" s="425"/>
      <c r="O27" s="1322"/>
      <c r="P27" s="1"/>
      <c r="Q27" s="1"/>
      <c r="R27" s="1"/>
      <c r="S27" s="1"/>
      <c r="T27" s="1"/>
      <c r="U27" s="1"/>
      <c r="V27" s="1"/>
    </row>
    <row r="28">
      <c r="C28" s="1324" t="s">
        <v>640</v>
      </c>
      <c r="D28" s="1325"/>
      <c r="E28" s="1326">
        <f>E26/2</f>
        <v>0.54000000000000004</v>
      </c>
      <c r="F28" s="1326"/>
      <c r="G28" s="1326">
        <f>G26/2</f>
        <v>0</v>
      </c>
      <c r="H28" s="1326">
        <f>H26/2</f>
        <v>0</v>
      </c>
      <c r="I28" s="1"/>
      <c r="J28" s="1327" t="s">
        <v>641</v>
      </c>
      <c r="K28" s="953"/>
      <c r="L28" s="1328">
        <f>L26/2</f>
        <v>2.4399999999999999</v>
      </c>
      <c r="M28" s="1329"/>
      <c r="N28" s="1328">
        <f>N26/2</f>
        <v>0</v>
      </c>
      <c r="O28" s="1328">
        <f>O26/2</f>
        <v>2.4399999999999999</v>
      </c>
      <c r="P28" s="1"/>
      <c r="Q28" s="1330"/>
      <c r="R28" s="1"/>
      <c r="S28" s="1331"/>
      <c r="T28" s="1332"/>
      <c r="U28" s="1"/>
      <c r="V28" s="1"/>
    </row>
    <row r="29">
      <c r="C29" s="1333" t="s">
        <v>642</v>
      </c>
      <c r="D29" s="1334"/>
      <c r="E29" s="1326">
        <f>E26/2</f>
        <v>0.54000000000000004</v>
      </c>
      <c r="F29" s="1326"/>
      <c r="G29" s="1326">
        <f>G26/2</f>
        <v>0</v>
      </c>
      <c r="H29" s="1326">
        <f>H26/2</f>
        <v>0</v>
      </c>
      <c r="I29" s="1"/>
      <c r="J29" s="1335" t="s">
        <v>643</v>
      </c>
      <c r="K29" s="1284"/>
      <c r="L29" s="1318">
        <f>L26/2</f>
        <v>2.4399999999999999</v>
      </c>
      <c r="M29" s="1336"/>
      <c r="N29" s="1318">
        <f>N26/2</f>
        <v>0</v>
      </c>
      <c r="O29" s="1318">
        <f>O26/2</f>
        <v>2.4399999999999999</v>
      </c>
      <c r="P29" s="1"/>
      <c r="Q29" s="1330"/>
      <c r="R29" s="1"/>
      <c r="S29" s="1331"/>
      <c r="T29" s="1332"/>
      <c r="U29" s="1"/>
      <c r="V29" s="1"/>
    </row>
    <row r="30">
      <c r="C30" s="1"/>
      <c r="D30" s="1"/>
      <c r="E30" s="1"/>
      <c r="G30" s="1"/>
      <c r="H30" s="1337" t="e">
        <f>E28*G5/E5</f>
        <v>#DIV/0!</v>
      </c>
      <c r="I30" s="1"/>
      <c r="J30" s="1"/>
      <c r="K30" s="1"/>
      <c r="L30" s="1"/>
      <c r="N30" s="1"/>
      <c r="O30" t="e">
        <f>L28*N5/L5</f>
        <v>#DIV/0!</v>
      </c>
      <c r="P30" s="1"/>
      <c r="Q30" s="1"/>
      <c r="R30" s="1"/>
      <c r="S30" s="1"/>
      <c r="T30" s="1"/>
      <c r="U30" s="1"/>
      <c r="V30" s="1"/>
    </row>
    <row r="31">
      <c r="C31" s="1"/>
      <c r="D31" s="1"/>
      <c r="E31" s="1"/>
      <c r="G31" s="1"/>
      <c r="H31" s="1"/>
      <c r="I31" s="1"/>
      <c r="J31" s="1"/>
      <c r="K31" s="1"/>
      <c r="L31" s="1"/>
      <c r="N31" s="1"/>
      <c r="P31" s="1"/>
      <c r="Q31" s="1"/>
      <c r="R31" s="1"/>
      <c r="S31" s="1"/>
      <c r="T31" s="1"/>
      <c r="U31" s="1"/>
      <c r="V31" s="1"/>
    </row>
    <row r="32">
      <c r="G32" s="104"/>
      <c r="H32" s="1338">
        <v>0.59999999999999998</v>
      </c>
      <c r="O32" s="1338">
        <v>2</v>
      </c>
    </row>
    <row r="33">
      <c r="H33" s="1338">
        <v>0.59999999999999998</v>
      </c>
      <c r="O33" s="1338">
        <v>2</v>
      </c>
    </row>
    <row r="34">
      <c r="H34" s="1339">
        <f>H32+H33</f>
        <v>1.2</v>
      </c>
      <c r="O34" s="1339">
        <f>O32+O33</f>
        <v>4</v>
      </c>
    </row>
    <row r="48">
      <c r="J48" s="129"/>
    </row>
    <row r="51">
      <c r="N51" s="104"/>
    </row>
  </sheetData>
  <mergeCells count="4">
    <mergeCell ref="C3:G4"/>
    <mergeCell ref="J3:N4"/>
    <mergeCell ref="Q3:S5"/>
    <mergeCell ref="I8:I10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69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30" workbookViewId="0">
      <selection activeCell="C6" activeCellId="0" sqref="C6:C8"/>
    </sheetView>
  </sheetViews>
  <sheetFormatPr defaultRowHeight="12.75"/>
  <cols>
    <col customWidth="1" min="1" max="1" width="21.42578125"/>
    <col customWidth="1" min="2" max="2" width="16"/>
    <col customWidth="1" min="3" max="3" width="24"/>
    <col customWidth="1" min="4" max="4" width="20.5703125"/>
  </cols>
  <sheetData>
    <row r="1" ht="15">
      <c r="A1" s="1"/>
      <c r="B1" s="1"/>
      <c r="C1" s="1"/>
      <c r="D1" s="1"/>
      <c r="E1" s="1340"/>
      <c r="F1" s="1340" t="s">
        <v>644</v>
      </c>
      <c r="G1" s="1340"/>
    </row>
    <row r="2" ht="15">
      <c r="A2" s="1"/>
      <c r="B2" s="1"/>
      <c r="C2" s="1"/>
      <c r="D2" s="1"/>
      <c r="E2" s="1"/>
      <c r="F2" s="36" t="s">
        <v>645</v>
      </c>
      <c r="G2" s="36"/>
    </row>
    <row r="3" ht="29.25" customHeight="1">
      <c r="A3" s="1"/>
      <c r="B3" s="1341" t="s">
        <v>646</v>
      </c>
      <c r="C3" s="1341"/>
      <c r="D3" s="1341"/>
      <c r="E3" s="1341"/>
      <c r="F3" s="1"/>
      <c r="G3" s="1"/>
    </row>
    <row r="4">
      <c r="A4" s="1"/>
      <c r="B4" s="1341"/>
      <c r="C4" s="1341"/>
      <c r="D4" s="1341"/>
      <c r="E4" s="1341"/>
      <c r="F4" s="1"/>
      <c r="G4" s="1"/>
    </row>
    <row r="5">
      <c r="A5" s="1"/>
      <c r="B5" s="1"/>
      <c r="C5" s="1"/>
      <c r="D5" s="1"/>
      <c r="E5" s="1"/>
      <c r="F5" s="1"/>
      <c r="G5" s="1"/>
    </row>
    <row r="6" ht="41.25" customHeight="1">
      <c r="A6" s="1342" t="s">
        <v>647</v>
      </c>
      <c r="B6" s="156" t="s">
        <v>648</v>
      </c>
      <c r="C6" s="1343" t="s">
        <v>649</v>
      </c>
      <c r="D6" s="1343" t="s">
        <v>650</v>
      </c>
      <c r="E6" s="1344" t="s">
        <v>651</v>
      </c>
      <c r="F6" s="1345"/>
      <c r="G6" s="1346"/>
    </row>
    <row r="7" ht="38.25" customHeight="1">
      <c r="A7" s="1347"/>
      <c r="B7" s="162"/>
      <c r="C7" s="1348"/>
      <c r="D7" s="1348"/>
      <c r="E7" s="1349"/>
      <c r="F7" s="1350"/>
      <c r="G7" s="1351"/>
    </row>
    <row r="8" ht="54" customHeight="1">
      <c r="A8" s="1352"/>
      <c r="B8" s="1353"/>
      <c r="C8" s="1354"/>
      <c r="D8" s="1354"/>
      <c r="E8" s="1355" t="s">
        <v>652</v>
      </c>
      <c r="F8" s="1356" t="s">
        <v>653</v>
      </c>
      <c r="G8" s="41" t="s">
        <v>654</v>
      </c>
    </row>
    <row r="9" ht="15">
      <c r="A9" s="1357"/>
      <c r="B9" s="1358"/>
      <c r="C9" s="1359"/>
      <c r="D9" s="376"/>
      <c r="E9" s="1360"/>
      <c r="F9" s="1360"/>
      <c r="G9" s="1361"/>
    </row>
    <row r="10" ht="15">
      <c r="A10" s="1362"/>
      <c r="B10" s="1363"/>
      <c r="C10" s="1102"/>
      <c r="D10" s="377"/>
      <c r="E10" s="1364"/>
      <c r="F10" s="1364"/>
      <c r="G10" s="1365"/>
    </row>
    <row r="11" ht="15">
      <c r="A11" s="1362"/>
      <c r="B11" s="1363"/>
      <c r="C11" s="1102"/>
      <c r="D11" s="377"/>
      <c r="E11" s="1364"/>
      <c r="F11" s="1364"/>
      <c r="G11" s="1365"/>
    </row>
    <row r="12" ht="15">
      <c r="A12" s="1362"/>
      <c r="B12" s="1363"/>
      <c r="C12" s="1102"/>
      <c r="D12" s="377"/>
      <c r="E12" s="1364"/>
      <c r="F12" s="1364"/>
      <c r="G12" s="1365"/>
    </row>
    <row r="13" ht="15">
      <c r="A13" s="1362"/>
      <c r="B13" s="1363"/>
      <c r="C13" s="1102"/>
      <c r="D13" s="377"/>
      <c r="E13" s="1364"/>
      <c r="F13" s="1364"/>
      <c r="G13" s="1365"/>
    </row>
    <row r="14" ht="15">
      <c r="A14" s="1362"/>
      <c r="B14" s="1363"/>
      <c r="C14" s="1366"/>
      <c r="D14" s="377"/>
      <c r="E14" s="1364"/>
      <c r="F14" s="1364"/>
      <c r="G14" s="1365"/>
    </row>
    <row r="15" ht="15">
      <c r="A15" s="1362"/>
      <c r="B15" s="1363"/>
      <c r="C15" s="1102"/>
      <c r="D15" s="516"/>
      <c r="E15" s="1364"/>
      <c r="F15" s="1364"/>
      <c r="G15" s="1365"/>
    </row>
    <row r="16" ht="57" customHeight="1">
      <c r="A16" s="1367" t="s">
        <v>655</v>
      </c>
      <c r="B16" s="1368"/>
      <c r="C16" s="1102"/>
      <c r="D16" s="516"/>
      <c r="E16" s="1364"/>
      <c r="F16" s="1364"/>
      <c r="G16" s="1365"/>
    </row>
  </sheetData>
  <mergeCells count="6">
    <mergeCell ref="B3:E4"/>
    <mergeCell ref="A6:A8"/>
    <mergeCell ref="B6:B8"/>
    <mergeCell ref="C6:C8"/>
    <mergeCell ref="D6:D8"/>
    <mergeCell ref="E6:G7"/>
  </mergeCells>
  <printOptions headings="0" gridLines="0"/>
  <pageMargins left="0.69999999999999996" right="0.69999999999999996" top="0.75" bottom="0.75" header="0.29999999999999999" footer="0.29999999999999999"/>
  <pageSetup paperSize="9" scale="8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pageBreakPreview" zoomScale="150" workbookViewId="0">
      <selection activeCell="D15" activeCellId="0" sqref="D15"/>
    </sheetView>
  </sheetViews>
  <sheetFormatPr defaultRowHeight="12.75"/>
  <cols>
    <col customWidth="1" min="1" max="1" style="1" width="18.5703125"/>
    <col customWidth="1" min="2" max="2" style="1" width="17"/>
    <col customWidth="1" min="3" max="3" style="1" width="17.5703125"/>
    <col customWidth="1" min="4" max="4" style="1" width="17.28515625"/>
    <col customWidth="1" min="5" max="5" style="1" width="27.140625"/>
    <col min="6" max="16384" style="1" width="9.140625"/>
  </cols>
  <sheetData>
    <row r="1" ht="12.75" customHeight="1">
      <c r="B1" s="1369" t="s">
        <v>656</v>
      </c>
      <c r="C1" s="1370"/>
      <c r="D1" s="1370"/>
      <c r="E1" s="1370"/>
    </row>
    <row r="2" ht="17.25">
      <c r="B2" s="1371"/>
      <c r="C2" s="1371"/>
    </row>
    <row r="3" ht="45">
      <c r="A3" s="1372" t="s">
        <v>657</v>
      </c>
      <c r="B3" s="1196" t="s">
        <v>658</v>
      </c>
      <c r="C3" s="1196" t="s">
        <v>659</v>
      </c>
      <c r="D3" s="1373" t="s">
        <v>660</v>
      </c>
      <c r="E3" s="1196" t="s">
        <v>661</v>
      </c>
    </row>
    <row r="4" ht="105">
      <c r="A4" s="546" t="s">
        <v>662</v>
      </c>
      <c r="B4" s="444" t="s">
        <v>663</v>
      </c>
      <c r="C4" s="1374" t="s">
        <v>664</v>
      </c>
      <c r="D4" s="45" t="s">
        <v>665</v>
      </c>
      <c r="E4" s="1375" t="s">
        <v>666</v>
      </c>
    </row>
    <row r="5" ht="60">
      <c r="A5" s="665" t="s">
        <v>667</v>
      </c>
      <c r="B5" s="935" t="s">
        <v>668</v>
      </c>
      <c r="C5" s="1376" t="s">
        <v>611</v>
      </c>
      <c r="D5" s="1377" t="s">
        <v>669</v>
      </c>
      <c r="E5" s="1378" t="s">
        <v>670</v>
      </c>
    </row>
  </sheetData>
  <mergeCells count="1">
    <mergeCell ref="B1:E1"/>
  </mergeCells>
  <hyperlinks>
    <hyperlink r:id="rId1" ref="E4"/>
    <hyperlink r:id="rId2" ref="E5"/>
  </hyperlinks>
  <printOptions headings="0" gridLines="0"/>
  <pageMargins left="0.69999999999999996" right="0.69999999999999996" top="0.75" bottom="0.75" header="0.29999999999999999" footer="0.29999999999999999"/>
  <pageSetup paperSize="9" scale="83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Company>consultant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PROF-ParshikovaAA</dc:creator>
  <cp:revision>26</cp:revision>
  <dcterms:created xsi:type="dcterms:W3CDTF">2009-02-19T08:13:09Z</dcterms:created>
  <dcterms:modified xsi:type="dcterms:W3CDTF">2025-02-04T05:31:40Z</dcterms:modified>
</cp:coreProperties>
</file>